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DEMAT_MARCHES_DALT\TECHNIQUE\25-027_TX CUISINE ATTICHY V2\DCE\"/>
    </mc:Choice>
  </mc:AlternateContent>
  <bookViews>
    <workbookView xWindow="1140" yWindow="660" windowWidth="21840" windowHeight="12480" firstSheet="3" activeTab="6"/>
  </bookViews>
  <sheets>
    <sheet name="LOT 01 TRAVAUX PRELIMINAIRE" sheetId="9" r:id="rId1"/>
    <sheet name="LOT 02 CONSTRUCTION ET AMEN" sheetId="10" r:id="rId2"/>
    <sheet name="LOT 03 PLOMBERIE" sheetId="11" r:id="rId3"/>
    <sheet name="LOT 04 CHAUFFAGE-VENTILATIO" sheetId="12" r:id="rId4"/>
    <sheet name="LOT 05 ÉLECTRICITÉ" sheetId="13" r:id="rId5"/>
    <sheet name="LOT 06 MENUISERIES ET SERRU" sheetId="14" r:id="rId6"/>
    <sheet name="LOT 07 EQUIPEMENTS" sheetId="15" r:id="rId7"/>
    <sheet name="ONGLET F - Fiche Fournisseur" sheetId="3" r:id="rId8"/>
  </sheets>
  <externalReferences>
    <externalReference r:id="rId9"/>
  </externalReferences>
  <definedNames>
    <definedName name="_PC2" localSheetId="7">#REF!</definedName>
    <definedName name="_PC2">#REF!</definedName>
    <definedName name="_PC3" localSheetId="7">#REF!</definedName>
    <definedName name="_PC3">#REF!</definedName>
    <definedName name="_RJ2" localSheetId="7">#REF!</definedName>
    <definedName name="_RJ2">#REF!</definedName>
    <definedName name="_RJ3" localSheetId="7">#REF!</definedName>
    <definedName name="_RJ3">#REF!</definedName>
    <definedName name="_Toc24972744" localSheetId="7">'ONGLET F - Fiche Fournisseur'!#REF!</definedName>
    <definedName name="_Toc24972745" localSheetId="7">'ONGLET F - Fiche Fournisseur'!#REF!</definedName>
    <definedName name="_Toc24972746" localSheetId="7">'ONGLET F - Fiche Fournisseur'!#REF!</definedName>
    <definedName name="code_evol_marché" localSheetId="7">#REF!</definedName>
    <definedName name="code_evol_marché">#REF!</definedName>
    <definedName name="ComptaDepenses" localSheetId="7">#REF!</definedName>
    <definedName name="ComptaDepenses">#REF!</definedName>
    <definedName name="ComptaDepensesEstimees" localSheetId="7">#REF!</definedName>
    <definedName name="ComptaDepensesEstimees">#REF!</definedName>
    <definedName name="ConcateneCategorieSegment" localSheetId="7">#REF!</definedName>
    <definedName name="ConcateneCategorieSegment">#REF!</definedName>
    <definedName name="evol_marché" localSheetId="7">#REF!</definedName>
    <definedName name="evol_marché">#REF!</definedName>
    <definedName name="Familles_d_achats" localSheetId="7">#REF!</definedName>
    <definedName name="Familles_d_achats">#REF!</definedName>
    <definedName name="_xlnm.Print_Titles" localSheetId="0">'LOT 01 TRAVAUX PRELIMINAIRE'!$1:$6</definedName>
    <definedName name="_xlnm.Print_Titles" localSheetId="1">'LOT 02 CONSTRUCTION ET AMEN'!$1:$6</definedName>
    <definedName name="_xlnm.Print_Titles" localSheetId="2">'LOT 03 PLOMBERIE'!$1:$6</definedName>
    <definedName name="_xlnm.Print_Titles" localSheetId="3">'LOT 04 CHAUFFAGE-VENTILATIO'!$1:$6</definedName>
    <definedName name="_xlnm.Print_Titles" localSheetId="4">'LOT 05 ÉLECTRICITÉ'!$1:$6</definedName>
    <definedName name="_xlnm.Print_Titles" localSheetId="5">'LOT 06 MENUISERIES ET SERRU'!$1:$6</definedName>
    <definedName name="_xlnm.Print_Titles" localSheetId="6">'LOT 07 EQUIPEMENTS'!$1:$6</definedName>
    <definedName name="list_code_evol_marché" localSheetId="7">#REF!</definedName>
    <definedName name="list_code_evol_marché">#REF!</definedName>
    <definedName name="List_Niveau_Concurrentiel" localSheetId="7">#REF!</definedName>
    <definedName name="List_Niveau_Concurrentiel">#REF!</definedName>
    <definedName name="List_Segment_achat" localSheetId="7">#REF!</definedName>
    <definedName name="List_Segment_achat">#REF!</definedName>
    <definedName name="majo">[1]decomposition!$E$5</definedName>
    <definedName name="Menu_ApproxQual" localSheetId="7">#REF!</definedName>
    <definedName name="Menu_ApproxQual">#REF!</definedName>
    <definedName name="Menu_ApproxQuant" localSheetId="7">#REF!</definedName>
    <definedName name="Menu_ApproxQuant">#REF!</definedName>
    <definedName name="Menu_Date" localSheetId="7">#REF!</definedName>
    <definedName name="Menu_Date">#REF!</definedName>
    <definedName name="Menu_MethCalcul" localSheetId="7">#REF!</definedName>
    <definedName name="Menu_MethCalcul">#REF!</definedName>
    <definedName name="Menu_PerimVal" localSheetId="7">#REF!</definedName>
    <definedName name="Menu_PerimVal">#REF!</definedName>
    <definedName name="Menu_PerimValidite" localSheetId="7">#REF!</definedName>
    <definedName name="Menu_PerimValidite">#REF!</definedName>
    <definedName name="Menu_TypeSource" localSheetId="7">#REF!</definedName>
    <definedName name="Menu_TypeSource">#REF!</definedName>
    <definedName name="PCI" localSheetId="7">#REF!</definedName>
    <definedName name="PCI">#REF!</definedName>
    <definedName name="PCT" localSheetId="7">#REF!</definedName>
    <definedName name="PCT">#REF!</definedName>
    <definedName name="PCV" localSheetId="7">#REF!</definedName>
    <definedName name="PCV">#REF!</definedName>
    <definedName name="PCX" localSheetId="7">#REF!</definedName>
    <definedName name="PCX">#REF!</definedName>
    <definedName name="Ratio1" localSheetId="7">#REF!</definedName>
    <definedName name="Ratio1">#REF!</definedName>
    <definedName name="Ratio2" localSheetId="7">#REF!</definedName>
    <definedName name="Ratio2">#REF!</definedName>
    <definedName name="Ratio3" localSheetId="7">#REF!</definedName>
    <definedName name="Ratio3">#REF!</definedName>
    <definedName name="Ratio4" localSheetId="7">#REF!</definedName>
    <definedName name="Ratio4">#REF!</definedName>
    <definedName name="Ratio5" localSheetId="7">#REF!</definedName>
    <definedName name="Ratio5">#REF!</definedName>
    <definedName name="RJI" localSheetId="7">#REF!</definedName>
    <definedName name="RJI">#REF!</definedName>
    <definedName name="RJT" localSheetId="7">#REF!</definedName>
    <definedName name="RJT">#REF!</definedName>
    <definedName name="RJV" localSheetId="7">#REF!</definedName>
    <definedName name="RJV">#REF!</definedName>
    <definedName name="RJX" localSheetId="7">#REF!</definedName>
    <definedName name="RJX">#REF!</definedName>
    <definedName name="Table_Cat_Homogen" localSheetId="7">#REF!</definedName>
    <definedName name="Table_Cat_Homogen">#REF!</definedName>
    <definedName name="table_evol_marché" localSheetId="7">#REF!</definedName>
    <definedName name="table_evol_marché">#REF!</definedName>
    <definedName name="tablecodecathomogenes" localSheetId="7">#REF!</definedName>
    <definedName name="tablecodecathomogenes">#REF!</definedName>
    <definedName name="_xlnm.Print_Area" localSheetId="7">'ONGLET F - Fiche Fournisseur'!$A$1:$P$51</definedName>
  </definedNames>
  <calcPr calcId="162913"/>
</workbook>
</file>

<file path=xl/calcChain.xml><?xml version="1.0" encoding="utf-8"?>
<calcChain xmlns="http://schemas.openxmlformats.org/spreadsheetml/2006/main">
  <c r="M104" i="15" l="1"/>
  <c r="M102" i="15"/>
  <c r="M100" i="15"/>
  <c r="M99" i="15"/>
  <c r="M97" i="15"/>
  <c r="M95" i="15"/>
  <c r="M93" i="15"/>
  <c r="M91" i="15"/>
  <c r="M89" i="15"/>
  <c r="M87" i="15"/>
  <c r="M85" i="15"/>
  <c r="M83" i="15"/>
  <c r="M81" i="15"/>
  <c r="M80" i="15"/>
  <c r="M78" i="15"/>
  <c r="M76" i="15"/>
  <c r="M73" i="15"/>
  <c r="M72" i="15"/>
  <c r="M70" i="15"/>
  <c r="M67" i="15"/>
  <c r="M65" i="15"/>
  <c r="M63" i="15"/>
  <c r="M61" i="15"/>
  <c r="M59" i="15"/>
  <c r="M62" i="15" s="1"/>
  <c r="M57" i="15"/>
  <c r="M55" i="15"/>
  <c r="M53" i="15"/>
  <c r="M50" i="15"/>
  <c r="M52" i="15" s="1"/>
  <c r="M48" i="15"/>
  <c r="M46" i="15"/>
  <c r="M44" i="15"/>
  <c r="M42" i="15"/>
  <c r="M40" i="15"/>
  <c r="M37" i="15"/>
  <c r="M36" i="15"/>
  <c r="M35" i="15"/>
  <c r="M33" i="15"/>
  <c r="M31" i="15"/>
  <c r="M29" i="15"/>
  <c r="M27" i="15"/>
  <c r="M25" i="15"/>
  <c r="M23" i="15"/>
  <c r="M21" i="15"/>
  <c r="M18" i="15"/>
  <c r="M16" i="15"/>
  <c r="M14" i="15"/>
  <c r="M12" i="15"/>
  <c r="M105" i="15" s="1"/>
  <c r="M10" i="15"/>
  <c r="M106" i="15" l="1"/>
  <c r="M107" i="15" s="1"/>
  <c r="M26" i="14" l="1"/>
  <c r="M25" i="14"/>
  <c r="M20" i="14"/>
  <c r="M19" i="14"/>
  <c r="M22" i="14" s="1"/>
  <c r="M14" i="14"/>
  <c r="M28" i="14" s="1"/>
  <c r="M12" i="14"/>
  <c r="M11" i="14"/>
  <c r="M29" i="14" s="1"/>
  <c r="M30" i="14" l="1"/>
  <c r="M16" i="14"/>
  <c r="M140" i="13" l="1"/>
  <c r="M137" i="13"/>
  <c r="M135" i="13"/>
  <c r="M133" i="13"/>
  <c r="M131" i="13"/>
  <c r="M142" i="13" s="1"/>
  <c r="M129" i="13"/>
  <c r="M127" i="13"/>
  <c r="M141" i="13" s="1"/>
  <c r="M120" i="13"/>
  <c r="M119" i="13"/>
  <c r="M118" i="13"/>
  <c r="M117" i="13"/>
  <c r="M113" i="13"/>
  <c r="M112" i="13"/>
  <c r="M111" i="13"/>
  <c r="M106" i="13"/>
  <c r="M105" i="13"/>
  <c r="M104" i="13"/>
  <c r="M102" i="13"/>
  <c r="M99" i="13"/>
  <c r="M98" i="13"/>
  <c r="M109" i="13" s="1"/>
  <c r="M97" i="13"/>
  <c r="M94" i="13"/>
  <c r="M95" i="13" s="1"/>
  <c r="M92" i="13"/>
  <c r="M89" i="13"/>
  <c r="M86" i="13"/>
  <c r="M84" i="13"/>
  <c r="M82" i="13"/>
  <c r="M80" i="13"/>
  <c r="M78" i="13"/>
  <c r="M76" i="13"/>
  <c r="M88" i="13" s="1"/>
  <c r="M74" i="13"/>
  <c r="M72" i="13"/>
  <c r="M68" i="13"/>
  <c r="M66" i="13"/>
  <c r="M64" i="13"/>
  <c r="M62" i="13"/>
  <c r="M60" i="13"/>
  <c r="M58" i="13"/>
  <c r="M56" i="13"/>
  <c r="M54" i="13"/>
  <c r="M52" i="13"/>
  <c r="M50" i="13"/>
  <c r="M48" i="13"/>
  <c r="M46" i="13"/>
  <c r="M44" i="13"/>
  <c r="M42" i="13"/>
  <c r="M40" i="13"/>
  <c r="M38" i="13"/>
  <c r="M36" i="13"/>
  <c r="M34" i="13"/>
  <c r="M32" i="13"/>
  <c r="M30" i="13"/>
  <c r="M28" i="13"/>
  <c r="M26" i="13"/>
  <c r="M24" i="13"/>
  <c r="M22" i="13"/>
  <c r="M70" i="13" s="1"/>
  <c r="M20" i="13"/>
  <c r="M19" i="13"/>
  <c r="M15" i="13"/>
  <c r="M121" i="13" s="1"/>
  <c r="M123" i="13" s="1"/>
  <c r="M13" i="13"/>
  <c r="M12" i="13"/>
  <c r="M11" i="13"/>
  <c r="M10" i="13"/>
  <c r="M122" i="13" s="1"/>
  <c r="M143" i="13" l="1"/>
  <c r="M139" i="13"/>
  <c r="M76" i="12" l="1"/>
  <c r="M74" i="12"/>
  <c r="M72" i="12"/>
  <c r="M70" i="12"/>
  <c r="M80" i="12" s="1"/>
  <c r="M68" i="12"/>
  <c r="M66" i="12"/>
  <c r="M81" i="12" s="1"/>
  <c r="M59" i="12"/>
  <c r="M58" i="12"/>
  <c r="M57" i="12"/>
  <c r="M56" i="12"/>
  <c r="M55" i="12"/>
  <c r="M52" i="12"/>
  <c r="M51" i="12"/>
  <c r="M53" i="12" s="1"/>
  <c r="M47" i="12"/>
  <c r="M49" i="12" s="1"/>
  <c r="M45" i="12"/>
  <c r="M43" i="12"/>
  <c r="M42" i="12"/>
  <c r="M39" i="12"/>
  <c r="M40" i="12" s="1"/>
  <c r="M36" i="12"/>
  <c r="M35" i="12"/>
  <c r="M34" i="12"/>
  <c r="M33" i="12"/>
  <c r="M37" i="12" s="1"/>
  <c r="M27" i="12"/>
  <c r="M29" i="12" s="1"/>
  <c r="M23" i="12"/>
  <c r="M22" i="12"/>
  <c r="M25" i="12" s="1"/>
  <c r="M20" i="12"/>
  <c r="M18" i="12"/>
  <c r="M16" i="12"/>
  <c r="M14" i="12"/>
  <c r="M9" i="12"/>
  <c r="M61" i="12" s="1"/>
  <c r="M78" i="12" l="1"/>
  <c r="M79" i="12"/>
  <c r="M82" i="12" s="1"/>
  <c r="M60" i="12"/>
  <c r="M62" i="12" s="1"/>
  <c r="M85" i="11" l="1"/>
  <c r="M80" i="11"/>
  <c r="M78" i="11"/>
  <c r="M76" i="11"/>
  <c r="M74" i="11"/>
  <c r="M72" i="11"/>
  <c r="M70" i="11"/>
  <c r="M84" i="11" s="1"/>
  <c r="M63" i="11"/>
  <c r="M62" i="11"/>
  <c r="M60" i="11"/>
  <c r="M58" i="11"/>
  <c r="M57" i="11"/>
  <c r="M59" i="11" s="1"/>
  <c r="M54" i="11"/>
  <c r="M52" i="11"/>
  <c r="M51" i="11"/>
  <c r="M47" i="11"/>
  <c r="M45" i="11"/>
  <c r="M49" i="11" s="1"/>
  <c r="M40" i="11"/>
  <c r="M37" i="11"/>
  <c r="M35" i="11"/>
  <c r="M33" i="11"/>
  <c r="M43" i="11" s="1"/>
  <c r="M28" i="11"/>
  <c r="M26" i="11"/>
  <c r="M30" i="11" s="1"/>
  <c r="M20" i="11"/>
  <c r="M18" i="11"/>
  <c r="M16" i="11"/>
  <c r="M64" i="11" s="1"/>
  <c r="M66" i="11" s="1"/>
  <c r="M13" i="11"/>
  <c r="M12" i="11"/>
  <c r="M11" i="11"/>
  <c r="M10" i="11"/>
  <c r="M65" i="11" s="1"/>
  <c r="M24" i="11" l="1"/>
  <c r="M82" i="11"/>
  <c r="M83" i="11"/>
  <c r="M86" i="11" s="1"/>
  <c r="M67" i="10" l="1"/>
  <c r="M65" i="10"/>
  <c r="M63" i="10"/>
  <c r="M61" i="10"/>
  <c r="M72" i="10" s="1"/>
  <c r="M59" i="10"/>
  <c r="M57" i="10"/>
  <c r="M71" i="10" s="1"/>
  <c r="M49" i="10"/>
  <c r="M48" i="10"/>
  <c r="M44" i="10"/>
  <c r="M41" i="10"/>
  <c r="M39" i="10"/>
  <c r="M37" i="10"/>
  <c r="M34" i="10"/>
  <c r="M36" i="10" s="1"/>
  <c r="M30" i="10"/>
  <c r="M32" i="10" s="1"/>
  <c r="M26" i="10"/>
  <c r="M23" i="10"/>
  <c r="M24" i="10" s="1"/>
  <c r="M17" i="10"/>
  <c r="M15" i="10"/>
  <c r="M51" i="10" s="1"/>
  <c r="M11" i="10"/>
  <c r="M10" i="10"/>
  <c r="M52" i="10" s="1"/>
  <c r="M53" i="10" l="1"/>
  <c r="M16" i="10"/>
  <c r="M69" i="10"/>
  <c r="M70" i="10"/>
  <c r="M73" i="10" s="1"/>
  <c r="M30" i="9" l="1"/>
  <c r="M29" i="9"/>
  <c r="M27" i="9"/>
  <c r="M26" i="9"/>
  <c r="M25" i="9"/>
  <c r="M23" i="9"/>
  <c r="M20" i="9"/>
  <c r="M21" i="9" s="1"/>
  <c r="M18" i="9"/>
  <c r="M15" i="9"/>
  <c r="M13" i="9"/>
  <c r="M31" i="9" s="1"/>
  <c r="M11" i="9"/>
  <c r="M10" i="9"/>
  <c r="M32" i="9" s="1"/>
  <c r="M33" i="9" l="1"/>
</calcChain>
</file>

<file path=xl/sharedStrings.xml><?xml version="1.0" encoding="utf-8"?>
<sst xmlns="http://schemas.openxmlformats.org/spreadsheetml/2006/main" count="1275" uniqueCount="692">
  <si>
    <t>INFORMATIONS GENERALES</t>
  </si>
  <si>
    <t>CONTACTS</t>
  </si>
  <si>
    <t>Contractualisation et relation commerciale</t>
  </si>
  <si>
    <t>Approvisionnement</t>
  </si>
  <si>
    <t>Facturation</t>
  </si>
  <si>
    <t>Matériovigilance</t>
  </si>
  <si>
    <t xml:space="preserve">REMISE SI UTILISATION DE L’EDI : </t>
  </si>
  <si>
    <t xml:space="preserve">NOM DU TRANSPORTEUR : </t>
  </si>
  <si>
    <t>Annexe FICHE FOURNISSEUR</t>
  </si>
  <si>
    <t>champ à remplir par le candidat*</t>
  </si>
  <si>
    <t>champ pour création ou modification en GEF</t>
  </si>
  <si>
    <t>N° GEF INTERNE</t>
  </si>
  <si>
    <t>NOM DU GESTIONNAIRE</t>
  </si>
  <si>
    <t>RAISON SOCIALE *</t>
  </si>
  <si>
    <t>SIRET (14 chiffres) *</t>
  </si>
  <si>
    <t>ADRESSE SIEGE SOCIAL *</t>
  </si>
  <si>
    <t>TELEPHONE *</t>
  </si>
  <si>
    <t>DIRIGEANT</t>
  </si>
  <si>
    <t>FORME JURIDIQUE</t>
  </si>
  <si>
    <t>N° POINT DE COMMANDE</t>
  </si>
  <si>
    <t>TITRE POINT DE COMMANDE</t>
  </si>
  <si>
    <t>SIRET (si différente du siège)</t>
  </si>
  <si>
    <t>ADRESSE (si différente du siège)</t>
  </si>
  <si>
    <t>N° FAX *
(pour envoi des commandes)</t>
  </si>
  <si>
    <t>COURRIEL *
(pour envoi des commandes)</t>
  </si>
  <si>
    <t>CODE EDI *
(pour envoi des commandes)</t>
  </si>
  <si>
    <t>CASE ENVOI PAR COURIEL A COCHER</t>
  </si>
  <si>
    <t>oui/non</t>
  </si>
  <si>
    <t>CASE ENVOI PAR EDI A COCHER</t>
  </si>
  <si>
    <t>Code Banque</t>
  </si>
  <si>
    <t>Code Guichet</t>
  </si>
  <si>
    <t>N° de Compte</t>
  </si>
  <si>
    <t xml:space="preserve">Clé </t>
  </si>
  <si>
    <t>APPROVISIONNEMENT</t>
  </si>
  <si>
    <t>CODE CLIENT FACTURATION *:</t>
  </si>
  <si>
    <t>CODE CLIENT LIVRAISON 
(si différents du code facturation) *:</t>
  </si>
  <si>
    <t xml:space="preserve">MINIMUM DE COMMANDE *: </t>
  </si>
  <si>
    <t>MONTANT FRANCO DE PORT *:</t>
  </si>
  <si>
    <t>DELAI ENTRE RECEPTION DE LA COMMANDE ET LIVRAISON</t>
  </si>
  <si>
    <t>XX jours</t>
  </si>
  <si>
    <t>LIVRAISON JOURS OUVRABLES</t>
  </si>
  <si>
    <t>LIVRAISON JOURS FERIES</t>
  </si>
  <si>
    <t>LIVRAISON 24H</t>
  </si>
  <si>
    <t>(oui/ non et frais associés le cas échéant) </t>
  </si>
  <si>
    <t>LIVRAISON 48H</t>
  </si>
  <si>
    <t>EXISTENCE D'UN DISTRIBUTEUR:</t>
  </si>
  <si>
    <t>Nom, prénom*</t>
  </si>
  <si>
    <t>Téléphone*</t>
  </si>
  <si>
    <t>Fax*</t>
  </si>
  <si>
    <t>Courriel*</t>
  </si>
  <si>
    <t>N° TVA Intracommunautaire*</t>
  </si>
  <si>
    <t>FAX</t>
  </si>
  <si>
    <r>
      <t xml:space="preserve">COORDONNEES BANCAIRES </t>
    </r>
    <r>
      <rPr>
        <b/>
        <sz val="12"/>
        <color rgb="FFFF0000"/>
        <rFont val="Calibri"/>
        <family val="2"/>
      </rPr>
      <t>(RIB A JOINDRE IMPERATIVEMENT)</t>
    </r>
  </si>
  <si>
    <t>TVA</t>
  </si>
  <si>
    <t>LOT n°01. TRAVAUX PRELIMINAIRES</t>
  </si>
  <si>
    <t>Décomposition du Prix Global et Forfaitaire - PRO</t>
  </si>
  <si>
    <t>60Attichy_CHICN_Réinstall_Prépa</t>
  </si>
  <si>
    <t>17/04/25</t>
  </si>
  <si>
    <t>N°</t>
  </si>
  <si>
    <t>Ref.</t>
  </si>
  <si>
    <t>Désignation</t>
  </si>
  <si>
    <t>U</t>
  </si>
  <si>
    <t>Qté</t>
  </si>
  <si>
    <t>Qté ent.</t>
  </si>
  <si>
    <t>Prix Unitaire</t>
  </si>
  <si>
    <t>Montant HT</t>
  </si>
  <si>
    <t>Ref. Env.</t>
  </si>
  <si>
    <t>01</t>
  </si>
  <si>
    <t>TRAVAUX PRELIMINAIRES</t>
  </si>
  <si>
    <t>01.1</t>
  </si>
  <si>
    <t>PALISSADE DE CHANTIER</t>
  </si>
  <si>
    <t>01.1.1</t>
  </si>
  <si>
    <t>Installation de la palissade</t>
  </si>
  <si>
    <t>m²</t>
  </si>
  <si>
    <t>01.1.2</t>
  </si>
  <si>
    <t>Dépose de la palissade</t>
  </si>
  <si>
    <t>01.2</t>
  </si>
  <si>
    <t>DÉMOLITION</t>
  </si>
  <si>
    <t>01.2.1</t>
  </si>
  <si>
    <t>Dépose de menuiseries extérieures</t>
  </si>
  <si>
    <t>u</t>
  </si>
  <si>
    <t>Localisation</t>
  </si>
  <si>
    <t>Prépa chaude et ancienne prépa froide (départ froid)</t>
  </si>
  <si>
    <t>01.2.2</t>
  </si>
  <si>
    <t>Dépose de mur / cloisons y compris menuiseries intérieures</t>
  </si>
  <si>
    <t>Cloison entre traitement primaire et prépa chaude, et entre plonge et départ chariots</t>
  </si>
  <si>
    <t>Cloison proche évier en prépa chaude et au niveau de la menuiserie allant vers ancienne prépa froide</t>
  </si>
  <si>
    <t>Dépose de l'installation électrique</t>
  </si>
  <si>
    <t>ens</t>
  </si>
  <si>
    <t>Dépose de l'installation plomberie</t>
  </si>
  <si>
    <t>01.2.5</t>
  </si>
  <si>
    <t>Démolition de carrelage mural</t>
  </si>
  <si>
    <t>01.2.6</t>
  </si>
  <si>
    <t>Démolition de sol</t>
  </si>
  <si>
    <t>01.2.6.1</t>
  </si>
  <si>
    <t>Démolition sol carrelage existant</t>
  </si>
  <si>
    <t>Sous-Total HT de Démolition de sol</t>
  </si>
  <si>
    <t>01.3</t>
  </si>
  <si>
    <t>INSTALLATION DE CHANTIER</t>
  </si>
  <si>
    <t>01.3.1</t>
  </si>
  <si>
    <t>Base vie</t>
  </si>
  <si>
    <t>En extérieur / jardin, dans l'enceinte de l'EHPAD</t>
  </si>
  <si>
    <t>01.3.2</t>
  </si>
  <si>
    <t>Installation provisoire en eau</t>
  </si>
  <si>
    <t>01.3.3</t>
  </si>
  <si>
    <t>Protection des ouvrages existants</t>
  </si>
  <si>
    <t>01.3.4</t>
  </si>
  <si>
    <t>Extincteur de chantier</t>
  </si>
  <si>
    <t>01.4</t>
  </si>
  <si>
    <t>NETTOYAGE</t>
  </si>
  <si>
    <t>01.4.1</t>
  </si>
  <si>
    <t>Nettoyage en cours de chantier</t>
  </si>
  <si>
    <t>01.4.2</t>
  </si>
  <si>
    <t>Nettoyage et remise en état après travaux</t>
  </si>
  <si>
    <t>MONTANT HT - 01 - TRAVAUX PRELIMINAIRES</t>
  </si>
  <si>
    <t>MONTANT TVA - 10,00%</t>
  </si>
  <si>
    <t>MONTANT TTC - 01 - TRAVAUX PRELIMINAIRES</t>
  </si>
  <si>
    <t>LOT n°02. CONSTRUCTION ET AMENAGEMENT</t>
  </si>
  <si>
    <t>02</t>
  </si>
  <si>
    <t>CONSTRUCTION ET AMENAGEMENT</t>
  </si>
  <si>
    <t>02.2</t>
  </si>
  <si>
    <t>MAÇONNERIE</t>
  </si>
  <si>
    <t>02.2.1</t>
  </si>
  <si>
    <t>Réservations pour lot technique</t>
  </si>
  <si>
    <t>02.2.2</t>
  </si>
  <si>
    <t>Ragréage de sol</t>
  </si>
  <si>
    <t xml:space="preserve">Sous le nouveau carrelage </t>
  </si>
  <si>
    <t>02.2.3</t>
  </si>
  <si>
    <t>Parois en maçonnerie d'agglomérés</t>
  </si>
  <si>
    <t>Pour Menuiserie extérieur modifiée</t>
  </si>
  <si>
    <t>02.2.3.1</t>
  </si>
  <si>
    <t>Agglos de 20 creux</t>
  </si>
  <si>
    <t>Sous-Total HT de Parois en maçonnerie d'agglomérés</t>
  </si>
  <si>
    <t>02.2.4</t>
  </si>
  <si>
    <t>Ragréage mural</t>
  </si>
  <si>
    <t>Au sous-sol - Accès zone de stockage depuis l'ext.</t>
  </si>
  <si>
    <t>02.3</t>
  </si>
  <si>
    <t>CLOISONNEMENT</t>
  </si>
  <si>
    <t>02.3.1</t>
  </si>
  <si>
    <t>Cloisons en plaques de plâtre</t>
  </si>
  <si>
    <t>02.3.1.1</t>
  </si>
  <si>
    <t>Cloisons en plaques de plâtre hydrofuge type 72/48</t>
  </si>
  <si>
    <t>Sous-Total HT de Cloisons en plaques de plâtre</t>
  </si>
  <si>
    <t>02.4</t>
  </si>
  <si>
    <t>REVETEMENT MURAUX</t>
  </si>
  <si>
    <t>02.4.1</t>
  </si>
  <si>
    <t>Faïence Grès Cérame 20x20 cm UB-8-Panna Brillant de chez ETOFFE (Blanc)</t>
  </si>
  <si>
    <t>Toute cuisine et zones départs</t>
  </si>
  <si>
    <t>02.5</t>
  </si>
  <si>
    <t>REVETEMENT DE SOL</t>
  </si>
  <si>
    <t>02.5.1</t>
  </si>
  <si>
    <t>Carrelage</t>
  </si>
  <si>
    <t>02.5.1.1</t>
  </si>
  <si>
    <t>Carrelage Fino Estanho PG104X de chez Pavigres 21</t>
  </si>
  <si>
    <t>Reprise sols sous cloisons et autour siphons</t>
  </si>
  <si>
    <t>Sous-Total HT de Carrelage</t>
  </si>
  <si>
    <t>02.5.2</t>
  </si>
  <si>
    <t>Plinthe</t>
  </si>
  <si>
    <t>02.5.2.1</t>
  </si>
  <si>
    <t>Plinthe Fino Estanho PG104X de chez Pavigres 21</t>
  </si>
  <si>
    <t>ml</t>
  </si>
  <si>
    <t>Reprise sols sous cloisons</t>
  </si>
  <si>
    <t>Sous-Total HT de Plinthe</t>
  </si>
  <si>
    <t>02.5.3</t>
  </si>
  <si>
    <t>Seuil</t>
  </si>
  <si>
    <t>02.6</t>
  </si>
  <si>
    <t>PEINTURE</t>
  </si>
  <si>
    <t>02.6.1</t>
  </si>
  <si>
    <t>Peinture mur RAL à définir</t>
  </si>
  <si>
    <t>Toute Cuisine, zones départs et Bureau</t>
  </si>
  <si>
    <t>02.6.2</t>
  </si>
  <si>
    <t>Vestiaires (y compris WC et douche) et Couloir (vers l'ext.)</t>
  </si>
  <si>
    <t>02.7</t>
  </si>
  <si>
    <t>FAUX-PLAFONDS</t>
  </si>
  <si>
    <t>02.7.1</t>
  </si>
  <si>
    <t>Dalles Rockfon Cleanspace Pro 60x60cm</t>
  </si>
  <si>
    <t>y compris sur zone monte-charge départ</t>
  </si>
  <si>
    <t>02.8</t>
  </si>
  <si>
    <t>MENUISERIES</t>
  </si>
  <si>
    <t>02.8.1</t>
  </si>
  <si>
    <t>Portes</t>
  </si>
  <si>
    <t>Bloc porte Battante - 1 vantail va et vient avec oculus -  Dimension 0,83 x 2,04m à peindre</t>
  </si>
  <si>
    <t>Bloc porte 1 vantail -  Dimension 0,83 x 2,04m à peindre</t>
  </si>
  <si>
    <t>Porte du bureau</t>
  </si>
  <si>
    <t>Rideau à lamelles plastique -  Dimension 0,83 x 2,04m à peindre</t>
  </si>
  <si>
    <t>Accès entre Laverie et zone Légumerie / Décartonnage</t>
  </si>
  <si>
    <t>Sous-Total HT de Portes</t>
  </si>
  <si>
    <t>02.8.2</t>
  </si>
  <si>
    <t>Fenêtres</t>
  </si>
  <si>
    <t>Huisserie extérieures</t>
  </si>
  <si>
    <t>Bloc fenêtre 3 vitres fixes -  Dimension à définir [2,08m x 2m]</t>
  </si>
  <si>
    <t>Bloc fenêtre 2 vitres fixes -  Dimension à définir [1,5m x 2m]</t>
  </si>
  <si>
    <t>Fenêtre ajustée sur rebouchage maçonnerie (cause cloison)</t>
  </si>
  <si>
    <t>Sous-Total HT de Fenêtres</t>
  </si>
  <si>
    <t>02.9</t>
  </si>
  <si>
    <t>SERRURERIE</t>
  </si>
  <si>
    <t>ETUDES</t>
  </si>
  <si>
    <t>Dossier d'ouvrages exécutés</t>
  </si>
  <si>
    <t>Etudes d'exécution</t>
  </si>
  <si>
    <t>MONTANT HT - 02 - CONSTRUCTION ET AMENAGEMENT</t>
  </si>
  <si>
    <t>MONTANT TTC - 02 - CONSTRUCTION ET AMENAGEMENT</t>
  </si>
  <si>
    <t>OPTIONS</t>
  </si>
  <si>
    <t>02.4.2</t>
  </si>
  <si>
    <t>Faïence Grès Cérame 20x20 cm UB-8-Panna Brillant de chez ETOFFE (Blanc) - OPTION</t>
  </si>
  <si>
    <t>Couloir (vers l'ext.)</t>
  </si>
  <si>
    <t>03.4.2.3</t>
  </si>
  <si>
    <t>Siphon de sol à panier</t>
  </si>
  <si>
    <t>Toutes pièces hors laverie (et prépa chaude devant les équipements)</t>
  </si>
  <si>
    <t>04.3.2.2</t>
  </si>
  <si>
    <t>Tourelle d'extraction</t>
  </si>
  <si>
    <t>En toiture</t>
  </si>
  <si>
    <t>04.3.3.1</t>
  </si>
  <si>
    <t>Hotte laverie simple flux dynamique</t>
  </si>
  <si>
    <t>Zone Laverie</t>
  </si>
  <si>
    <t>04.3.3.2</t>
  </si>
  <si>
    <t>Hotte centrale simple flux Statique</t>
  </si>
  <si>
    <t>Zone prépa chaude</t>
  </si>
  <si>
    <t>05.3.2.3</t>
  </si>
  <si>
    <t>Alimentation Tourelle d'extraction - CR1-C1 5G2,5mm²</t>
  </si>
  <si>
    <t>Hotte centrale - prépa chaude (toiture ext.)</t>
  </si>
  <si>
    <t xml:space="preserve">Total Option </t>
  </si>
  <si>
    <t>TOTAL HT TOUTES OPTIONS</t>
  </si>
  <si>
    <t>TOTAL TVA 10,00 %</t>
  </si>
  <si>
    <t>TOTAL TVA 20,00 %</t>
  </si>
  <si>
    <t>TOTAL TTC TOUTES OPTIONS</t>
  </si>
  <si>
    <t>LOT n°03. PLOMBERIE</t>
  </si>
  <si>
    <t>03</t>
  </si>
  <si>
    <t>PLOMBERIE</t>
  </si>
  <si>
    <t>03.2</t>
  </si>
  <si>
    <t>TRAVAUX PREPARATOIRES</t>
  </si>
  <si>
    <t>03.2.1</t>
  </si>
  <si>
    <t>Compteur en sous-comptage</t>
  </si>
  <si>
    <t>03.2.2</t>
  </si>
  <si>
    <t>Déplacement de réseau existant EF/ECS/EU</t>
  </si>
  <si>
    <t>03.2.3</t>
  </si>
  <si>
    <t>Déplacement de réseau existant GAZ</t>
  </si>
  <si>
    <t>03.3</t>
  </si>
  <si>
    <t>RESEAUX DE DISTRIBUTION EF ET ECS</t>
  </si>
  <si>
    <t>03.3.1</t>
  </si>
  <si>
    <t>Eau Froide</t>
  </si>
  <si>
    <t>03.3.1.1</t>
  </si>
  <si>
    <t>Tuyauterie Eau Froide / Eau Froide Adoucie 12/17</t>
  </si>
  <si>
    <t>03.3.1.2</t>
  </si>
  <si>
    <t>Tuyauterie Eau Froide / Eau Froide Adoucie 20/27</t>
  </si>
  <si>
    <t>Réseau spécifique Eau Adoucie (EFA), depuis adoucisseur installé en sous-sol et vers :</t>
  </si>
  <si>
    <t>- Laveuse à capot - en laverie</t>
  </si>
  <si>
    <t>- Four multifonction - en prépa chaude</t>
  </si>
  <si>
    <t>Sous-Total HT de Eau Froide</t>
  </si>
  <si>
    <t>03.3.2</t>
  </si>
  <si>
    <t>Eau Chaude Sanitaire</t>
  </si>
  <si>
    <t>03.3.2.1</t>
  </si>
  <si>
    <t>Tuyauterie Eau Chaude Sanitaire 12/17</t>
  </si>
  <si>
    <t>Sous-Total HT de Eau Chaude Sanitaire</t>
  </si>
  <si>
    <t>03.4</t>
  </si>
  <si>
    <t>EVACUATIONS</t>
  </si>
  <si>
    <t>03.4.1</t>
  </si>
  <si>
    <t>Réseau d'évacuation des EU</t>
  </si>
  <si>
    <t>03.4.1.1</t>
  </si>
  <si>
    <t>Tuyauterie diamètre 50</t>
  </si>
  <si>
    <t>Tous raccordements en cuisine</t>
  </si>
  <si>
    <t>03.4.1.2</t>
  </si>
  <si>
    <t>Tuyauterie diamètre 50 Haute Température</t>
  </si>
  <si>
    <t>Laverie (évacuation lave-ustensile)</t>
  </si>
  <si>
    <t>03.4.1.3</t>
  </si>
  <si>
    <t>Tuyauterie diamètre 100</t>
  </si>
  <si>
    <t>Siphons de sol</t>
  </si>
  <si>
    <t>Laverie et prépa froide</t>
  </si>
  <si>
    <t>03.4.1.4</t>
  </si>
  <si>
    <t>Tuyauterie diamètre 100 Haute Température</t>
  </si>
  <si>
    <t>Prépa chaude (x2)</t>
  </si>
  <si>
    <t>Sous-Total HT de Réseau d'évacuation des EU</t>
  </si>
  <si>
    <t>03.4.2</t>
  </si>
  <si>
    <t>Siphon de sol</t>
  </si>
  <si>
    <t>03.4.2.1</t>
  </si>
  <si>
    <t>Laverie - devant le lave-ustensile</t>
  </si>
  <si>
    <t>03.4.2.2</t>
  </si>
  <si>
    <t>Siphon de sol à caillebotis</t>
  </si>
  <si>
    <t>Prépa chaude devant les équipements de cuisson : sauteuse et marmite</t>
  </si>
  <si>
    <t>Sous-Total HT de Siphon de sol</t>
  </si>
  <si>
    <t>03.5</t>
  </si>
  <si>
    <t>EQUIPEMENTS ET ROBINETTERIE</t>
  </si>
  <si>
    <t>03.5.1</t>
  </si>
  <si>
    <t>Mitigeur pour lave-main</t>
  </si>
  <si>
    <t>03.5.2</t>
  </si>
  <si>
    <t>Cuvette WC suspendue</t>
  </si>
  <si>
    <t>WC du vestiaire</t>
  </si>
  <si>
    <t>03.5.3</t>
  </si>
  <si>
    <t>Adoucisseur d'eau</t>
  </si>
  <si>
    <t>Sous-sol, avec raccordement sous la laverie</t>
  </si>
  <si>
    <t>03.5.4</t>
  </si>
  <si>
    <t>Mise en service et essais</t>
  </si>
  <si>
    <t>03.5.4.1</t>
  </si>
  <si>
    <t>Mise en charge - mise en eau - essais</t>
  </si>
  <si>
    <t>03.5.4.2</t>
  </si>
  <si>
    <t>Reglages - mise en service - controles</t>
  </si>
  <si>
    <t>Sous-Total HT de Mise en service et essais</t>
  </si>
  <si>
    <t>03.5.5</t>
  </si>
  <si>
    <t>Rinçage - Désinfection - Analyse eau</t>
  </si>
  <si>
    <t>03.6</t>
  </si>
  <si>
    <t>AUTRES</t>
  </si>
  <si>
    <t>03.6.1</t>
  </si>
  <si>
    <t>03.6.2</t>
  </si>
  <si>
    <t>MONTANT HT - 03 - PLOMBERIE</t>
  </si>
  <si>
    <t>MONTANT TTC - 03 - PLOMBERIE</t>
  </si>
  <si>
    <t>LOT n°04. CHAUFFAGE-VENTILATION-RAFRAICHISSEMENT</t>
  </si>
  <si>
    <t>04</t>
  </si>
  <si>
    <t>CHAUFFAGE-VENTILATION-RAFRAICHISSEMENT</t>
  </si>
  <si>
    <t>04.2</t>
  </si>
  <si>
    <t>Zone produits finis</t>
  </si>
  <si>
    <t>Ancienne prépa froide</t>
  </si>
  <si>
    <t>04.3</t>
  </si>
  <si>
    <t>RESEAUX D'EXTRACTION</t>
  </si>
  <si>
    <t>04.3.1</t>
  </si>
  <si>
    <t>RESEAUX AERAULIQUES</t>
  </si>
  <si>
    <t>04.3.1.1</t>
  </si>
  <si>
    <t>Réseau aérauliques diamètre 355</t>
  </si>
  <si>
    <t>raccordement Hotte centrale prépa chaude</t>
  </si>
  <si>
    <t>04.3.1.2</t>
  </si>
  <si>
    <t>Réseau aérauliques diamètre 315</t>
  </si>
  <si>
    <t>raccordement hotte Laverie</t>
  </si>
  <si>
    <t>04.3.1.3</t>
  </si>
  <si>
    <t>Réseau aérauliques diamètre 120</t>
  </si>
  <si>
    <t>raccordement des bouches de VMC prépa froide et légumerie</t>
  </si>
  <si>
    <t>04.3.1.4</t>
  </si>
  <si>
    <t>Trappe de ramonage</t>
  </si>
  <si>
    <t>sur réseau Hotte centrale prépa chaude + Laverie (1)</t>
  </si>
  <si>
    <t>04.3.1.5</t>
  </si>
  <si>
    <t>Isolation acoustique et thermique des réseaux</t>
  </si>
  <si>
    <t>04.3.1.6</t>
  </si>
  <si>
    <t>Clapet coupe-feu</t>
  </si>
  <si>
    <t>sortie Prépa chaude et Laverie</t>
  </si>
  <si>
    <t>Sous-Total HT de RESEAUX AERAULIQUES</t>
  </si>
  <si>
    <t>04.3.2</t>
  </si>
  <si>
    <t>MOTORISATION EN TOITURE</t>
  </si>
  <si>
    <t>04.3.2.1</t>
  </si>
  <si>
    <t>Diagnostic Tourelle d'extraction existante</t>
  </si>
  <si>
    <t>Sous-Total HT de MOTORISATION EN TOITURE</t>
  </si>
  <si>
    <t>04.3.3</t>
  </si>
  <si>
    <t>EQUIPEMENTS</t>
  </si>
  <si>
    <t>04.4</t>
  </si>
  <si>
    <t>RESEAU D'AIR NEUF</t>
  </si>
  <si>
    <t>04.4.1</t>
  </si>
  <si>
    <t>04.4.1.1</t>
  </si>
  <si>
    <t>04.4.1.2</t>
  </si>
  <si>
    <t>04.4.1.3</t>
  </si>
  <si>
    <t>04.4.1.4</t>
  </si>
  <si>
    <t>04.4.2</t>
  </si>
  <si>
    <t>MOTORISATION EN FAUX-PLAFOND</t>
  </si>
  <si>
    <t>04.4.2.1</t>
  </si>
  <si>
    <t>Caisson de compensation</t>
  </si>
  <si>
    <t>Sous-Total HT de MOTORISATION EN FAUX-PLAFOND</t>
  </si>
  <si>
    <t>04.5</t>
  </si>
  <si>
    <t>CLIMATISATION</t>
  </si>
  <si>
    <t>04.5.1</t>
  </si>
  <si>
    <t>DEPOSE, REPOSE ET RACCORDEMENT</t>
  </si>
  <si>
    <t>04.5.1.1</t>
  </si>
  <si>
    <t>Groupe Froid</t>
  </si>
  <si>
    <t>Sur Pignon en façade (ext.)</t>
  </si>
  <si>
    <t>04.5.1.2</t>
  </si>
  <si>
    <t>Evaporateur</t>
  </si>
  <si>
    <t>Prépa froide</t>
  </si>
  <si>
    <t>04.5.1.3</t>
  </si>
  <si>
    <t>Coffret de régulation</t>
  </si>
  <si>
    <t>Sous-Total HT de DEPOSE, REPOSE ET RACCORDEMENT</t>
  </si>
  <si>
    <t>04.5.2</t>
  </si>
  <si>
    <t>RESEAUX NEUFS</t>
  </si>
  <si>
    <t>04.5.2.1</t>
  </si>
  <si>
    <t>Réseaux fréons</t>
  </si>
  <si>
    <t>04.5.2.2</t>
  </si>
  <si>
    <t>Réseau d'évacuation des condensats</t>
  </si>
  <si>
    <t>Sous-Total HT de RESEAUX NEUFS</t>
  </si>
  <si>
    <t>04.6</t>
  </si>
  <si>
    <t>04.6.1</t>
  </si>
  <si>
    <t>04.6.2</t>
  </si>
  <si>
    <t>Main d'oeuvre global du lot</t>
  </si>
  <si>
    <t>04.6.3</t>
  </si>
  <si>
    <t>04.6.4</t>
  </si>
  <si>
    <t>Essais permeabilite reseaux</t>
  </si>
  <si>
    <t>04.6.5</t>
  </si>
  <si>
    <t>Mise en service et controles</t>
  </si>
  <si>
    <t>MONTANT HT - 04 - CHAUFFAGE-VENTILATION-RAFRAICHISSEMENT</t>
  </si>
  <si>
    <t>MONTANT TTC - 04 - CHAUFFAGE-VENTILATION-RAFRAICHISSEMENT</t>
  </si>
  <si>
    <t>LOT n°05. ÉLECTRICITÉ</t>
  </si>
  <si>
    <t>05</t>
  </si>
  <si>
    <t>ÉLECTRICITÉ</t>
  </si>
  <si>
    <t>05.2</t>
  </si>
  <si>
    <t>05.2.1</t>
  </si>
  <si>
    <t>Installation provisoire en électricité</t>
  </si>
  <si>
    <t>05.2.2</t>
  </si>
  <si>
    <t>Condamnation de réseaux existant</t>
  </si>
  <si>
    <t>05.2.3</t>
  </si>
  <si>
    <t>Déplacement de réseau existant</t>
  </si>
  <si>
    <t>05.2.4</t>
  </si>
  <si>
    <t>Modification du TGBT existant</t>
  </si>
  <si>
    <t>Sous-sol</t>
  </si>
  <si>
    <t>05.3</t>
  </si>
  <si>
    <t>ALIMENTATION ELECTRIQUES CFO</t>
  </si>
  <si>
    <t>05.3.1</t>
  </si>
  <si>
    <t>Alimentation électrique monophasé</t>
  </si>
  <si>
    <t>05.3.1.1</t>
  </si>
  <si>
    <t>Alimentation Robinet à commande électronique - 3G1,5mm²</t>
  </si>
  <si>
    <t>05.3.1.2</t>
  </si>
  <si>
    <t>Alimentation Hotte adossée - 3G1,5mm²</t>
  </si>
  <si>
    <t>Laverie</t>
  </si>
  <si>
    <t>05.3.1.3</t>
  </si>
  <si>
    <t>Alimentation Hotte centrale - 3G1,5mm²</t>
  </si>
  <si>
    <t>Prépa chaude</t>
  </si>
  <si>
    <t>05.3.1.4</t>
  </si>
  <si>
    <t>Alimentation Armoire haute 1 porte positive 700 L - 3G2,5mm²</t>
  </si>
  <si>
    <t>05.3.1.5</t>
  </si>
  <si>
    <t>Alimentation Fourneau &amp; Marmite (allum.) - 3G2,5mm²</t>
  </si>
  <si>
    <t>05.3.1.6</t>
  </si>
  <si>
    <t>Alimentation Cellule de refroidissement (existante) - 3G2,5mm²</t>
  </si>
  <si>
    <t>05.3.1.7</t>
  </si>
  <si>
    <t>Alimentation Plaque cuisson &amp; Balance  - 3G2,5mm²</t>
  </si>
  <si>
    <t>05.3.1.8</t>
  </si>
  <si>
    <t>05.3.1.9</t>
  </si>
  <si>
    <t>Alimentation Batteur mélangeur 8 litres - 3G2,5mm²</t>
  </si>
  <si>
    <t>05.3.1.10</t>
  </si>
  <si>
    <t>Alimentation Trancheur à pignons - 3G2,5mm²</t>
  </si>
  <si>
    <t>05.3.1.11</t>
  </si>
  <si>
    <t>Alimentation prise libre - 3G2,5mm²</t>
  </si>
  <si>
    <t>05.3.1.12</t>
  </si>
  <si>
    <t>Alimentation Eplucheuse 10KG - 3G2,5mm²</t>
  </si>
  <si>
    <t>Légumerie Décartonnage</t>
  </si>
  <si>
    <t>05.3.1.13</t>
  </si>
  <si>
    <t>05.3.1.14</t>
  </si>
  <si>
    <t>05.3.1.15</t>
  </si>
  <si>
    <t>Alimentation Armoire froide 2 portes - 3G2,5mm²</t>
  </si>
  <si>
    <t>05.3.1.16</t>
  </si>
  <si>
    <t>Zone départ</t>
  </si>
  <si>
    <t>05.3.1.17</t>
  </si>
  <si>
    <t>Alimentation Désinsectiseur à lampes - Electrocution - 3G2,5mm²</t>
  </si>
  <si>
    <t>05.3.1.18</t>
  </si>
  <si>
    <t>05.3.1.19</t>
  </si>
  <si>
    <t>05.3.1.20</t>
  </si>
  <si>
    <t>05.3.1.21</t>
  </si>
  <si>
    <t>Alimentation Eclairage plafonniers - 3G1,5mm²</t>
  </si>
  <si>
    <t>Toute cuisine, une ligne par pièce</t>
  </si>
  <si>
    <t>05.3.1.22</t>
  </si>
  <si>
    <t>Alimentation Robot coupe combi - 3G2,5mm²</t>
  </si>
  <si>
    <t>05.3.1.23</t>
  </si>
  <si>
    <t>Alimentation Armoires réfrigérées (2 blocs 2 PC) - 3G2,5mm²</t>
  </si>
  <si>
    <t>05.3.1.24</t>
  </si>
  <si>
    <t>Alimentation prise libre (2 blocs 2 PC) - 3G2,5mm²</t>
  </si>
  <si>
    <t>05.3.1.25</t>
  </si>
  <si>
    <t>Alimentation Chariots - 3G2,5mm²</t>
  </si>
  <si>
    <t>Sous-Total HT de Alimentation électrique monophasé</t>
  </si>
  <si>
    <t>05.3.2</t>
  </si>
  <si>
    <t>Alimentation électrique triphasé</t>
  </si>
  <si>
    <t>05.3.2.1</t>
  </si>
  <si>
    <t>Alimentation Sauteuse - 5G6mm²</t>
  </si>
  <si>
    <t>05.3.2.2</t>
  </si>
  <si>
    <t>Alimentation Laveuse à capôt - 5G2,5mm²</t>
  </si>
  <si>
    <t>05.3.2.4</t>
  </si>
  <si>
    <t>Alimentation Caisson de compensation - 5G4mm²</t>
  </si>
  <si>
    <t>Compensation - prépa chaude</t>
  </si>
  <si>
    <t>05.3.2.5</t>
  </si>
  <si>
    <t>Alimentation Groupe froid Clim - 3G2,5mm²</t>
  </si>
  <si>
    <t>Climatisation - Prépa froide (sur pignon façade ext.)</t>
  </si>
  <si>
    <t>05.3.2.6</t>
  </si>
  <si>
    <t>Alimentation Cellule de maintien au chaud - 5G2,5mm²</t>
  </si>
  <si>
    <t>05.3.2.7</t>
  </si>
  <si>
    <t>Alimentation Four combi - 5G6mm²</t>
  </si>
  <si>
    <t>05.3.2.8</t>
  </si>
  <si>
    <t>Alimentation Chariots - 5G2,5mm²</t>
  </si>
  <si>
    <t>05.3.2.9</t>
  </si>
  <si>
    <t>Alimentation prise libre chariots (2 blocs 2 PC) - 5G2,5mm²</t>
  </si>
  <si>
    <t>Sous-Total HT de Alimentation électrique triphasé</t>
  </si>
  <si>
    <t>05.3.3</t>
  </si>
  <si>
    <t>Alimentation et commande Sonnette</t>
  </si>
  <si>
    <t>Zone départ (monte-charge)</t>
  </si>
  <si>
    <t>Report en prépa Chaude et zone décartonnage</t>
  </si>
  <si>
    <t>05.3.4</t>
  </si>
  <si>
    <t>05.3.5</t>
  </si>
  <si>
    <t>Chemin de câble</t>
  </si>
  <si>
    <t>05.3.5.1</t>
  </si>
  <si>
    <t>Goulottes, Gaines et Tubes</t>
  </si>
  <si>
    <t>Sous-Total HT de Chemin de câble</t>
  </si>
  <si>
    <t>05.3.6</t>
  </si>
  <si>
    <t>Production</t>
  </si>
  <si>
    <t>05.3.6.1</t>
  </si>
  <si>
    <t>Prise monophasée</t>
  </si>
  <si>
    <t>05.3.6.2</t>
  </si>
  <si>
    <t>Prise Triphasée</t>
  </si>
  <si>
    <t>05.3.6.3</t>
  </si>
  <si>
    <t>Boitier d'arrêt d'urgence</t>
  </si>
  <si>
    <t xml:space="preserve">Prépa chaude </t>
  </si>
  <si>
    <t>Entrée ou proche bureau</t>
  </si>
  <si>
    <t>05.3.6.4</t>
  </si>
  <si>
    <t>BAES</t>
  </si>
  <si>
    <t>05.3.6.5</t>
  </si>
  <si>
    <t>Détection incendie</t>
  </si>
  <si>
    <t>05.3.6.6</t>
  </si>
  <si>
    <t>Interrupteur sonnette (et HP)</t>
  </si>
  <si>
    <t>Sous-Total HT de Production</t>
  </si>
  <si>
    <t>05.4</t>
  </si>
  <si>
    <t>ECLAIRAGE</t>
  </si>
  <si>
    <t>05.4.1</t>
  </si>
  <si>
    <t>Interrupteur simple</t>
  </si>
  <si>
    <t>05.4.2</t>
  </si>
  <si>
    <t>Dalle LEDs</t>
  </si>
  <si>
    <t>05.4.3</t>
  </si>
  <si>
    <t>Plafonnier étanche</t>
  </si>
  <si>
    <t>Vestiaires (douche et WC)</t>
  </si>
  <si>
    <t>05.5</t>
  </si>
  <si>
    <t>05.5.1</t>
  </si>
  <si>
    <t>05.5.2</t>
  </si>
  <si>
    <t>Essais et réglages</t>
  </si>
  <si>
    <t>05.5.3</t>
  </si>
  <si>
    <t>Réception des installations</t>
  </si>
  <si>
    <t>05.5.4</t>
  </si>
  <si>
    <t>MONTANT HT - 05 - ÉLECTRICITÉ</t>
  </si>
  <si>
    <t>MONTANT TTC - 05 - ÉLECTRICITÉ</t>
  </si>
  <si>
    <t>En Extérieur – mur ext. suite travaux de maçonnerie (crépis identique existant)</t>
  </si>
  <si>
    <t>En intérieur – WC suite pose châssis support de chasse-d ’eau</t>
  </si>
  <si>
    <t>PRESTATIONS COMPLEMENTAIRES</t>
  </si>
  <si>
    <t>03.2.4</t>
  </si>
  <si>
    <t>Tous raccordements en cuisine (EF) - voir liste equipements</t>
  </si>
  <si>
    <t>Tuyauterie Eau Froide / Eau Froide Adoucie 15/21</t>
  </si>
  <si>
    <t>03.3.1.3</t>
  </si>
  <si>
    <t>Tous raccordements en cuisine (ECS) - voir liste equipements</t>
  </si>
  <si>
    <t>03.3.2.2</t>
  </si>
  <si>
    <t>Tuyauterie Eau Chaude Sanitaire 15/21</t>
  </si>
  <si>
    <t>05.2.5</t>
  </si>
  <si>
    <t>Alimentation Chariots / Prise libre (2 blocs 2 PC) - 3G2,5mm²</t>
  </si>
  <si>
    <t>05.3.1.26</t>
  </si>
  <si>
    <t>Bureau</t>
  </si>
  <si>
    <t>Liaison Boitier d'arrêt d'urgence et déclenchement manuel - 3G2,5mm²</t>
  </si>
  <si>
    <t>Boitier de déclenchement manuel (alarme incendie)</t>
  </si>
  <si>
    <t>à chaque accès de la zone Cuisine (en Niveau R+H)</t>
  </si>
  <si>
    <t>05.3.6.7</t>
  </si>
  <si>
    <t>LOT n°06. MENUISERIES ET SERRURERIE</t>
  </si>
  <si>
    <t>06</t>
  </si>
  <si>
    <t>MENUISERIES ET SERRURERIE</t>
  </si>
  <si>
    <t>06.2</t>
  </si>
  <si>
    <t>06.2.1</t>
  </si>
  <si>
    <t>06.2.1.1</t>
  </si>
  <si>
    <t>06.2.1.2</t>
  </si>
  <si>
    <t>06.2.1.3</t>
  </si>
  <si>
    <t>06.2.2</t>
  </si>
  <si>
    <t>06.2.2.1</t>
  </si>
  <si>
    <t>06.2.2.2</t>
  </si>
  <si>
    <t>06.3</t>
  </si>
  <si>
    <t>06.4</t>
  </si>
  <si>
    <t>06.4.1</t>
  </si>
  <si>
    <t>06.4.2</t>
  </si>
  <si>
    <t>06.5</t>
  </si>
  <si>
    <t>MONTANT HT - 06 - MENUISERIES ET SERRURERIE</t>
  </si>
  <si>
    <t>MONTANT TTC - 06 - MENUISERIES ET SERRURERIE</t>
  </si>
  <si>
    <t>LOT n°07. EQUIPEMENTS</t>
  </si>
  <si>
    <t>07</t>
  </si>
  <si>
    <t>07.2</t>
  </si>
  <si>
    <t>ZONE LAVERIE</t>
  </si>
  <si>
    <t>07.2.1</t>
  </si>
  <si>
    <t>Laveuse ustensiles à capot</t>
  </si>
  <si>
    <t>LAV3</t>
  </si>
  <si>
    <t>07.2.2</t>
  </si>
  <si>
    <t>Etagère murale à claie</t>
  </si>
  <si>
    <t>LAV4</t>
  </si>
  <si>
    <t>07.2.3</t>
  </si>
  <si>
    <t>Lave main cuve ronde avec pré mélangeur et dosseret</t>
  </si>
  <si>
    <t>LAV5</t>
  </si>
  <si>
    <t>07.2.4</t>
  </si>
  <si>
    <t>Chariot de service multi-usages</t>
  </si>
  <si>
    <t>LAV7</t>
  </si>
  <si>
    <t>07.2.5</t>
  </si>
  <si>
    <t>LAV6</t>
  </si>
  <si>
    <t>07.3</t>
  </si>
  <si>
    <t>LEGUMERIE / DECARTONNAGE</t>
  </si>
  <si>
    <t>07.3.1</t>
  </si>
  <si>
    <t>Table avec dosseret et vérins ABS</t>
  </si>
  <si>
    <t>LD2</t>
  </si>
  <si>
    <t>07.3.2</t>
  </si>
  <si>
    <t>Meuble Plonge 2 bacs sans égouttoir</t>
  </si>
  <si>
    <t>LD3</t>
  </si>
  <si>
    <t>07.3.3</t>
  </si>
  <si>
    <t>Douchette mélangeuse fixation sur plonge</t>
  </si>
  <si>
    <t>LD4</t>
  </si>
  <si>
    <t>07.3.4</t>
  </si>
  <si>
    <t>Eplucheuse plateau abrasif 10 KG - 200 kg/h</t>
  </si>
  <si>
    <t>LD5</t>
  </si>
  <si>
    <t>07.3.5</t>
  </si>
  <si>
    <t>Table filtre éplucheuse</t>
  </si>
  <si>
    <t>LD6</t>
  </si>
  <si>
    <t>07.3.6</t>
  </si>
  <si>
    <t>Support sac poubelle à pince 110 L</t>
  </si>
  <si>
    <t>LD9</t>
  </si>
  <si>
    <t>07.3.7</t>
  </si>
  <si>
    <t>Robot coupe combi cutter et coupe légumes. Cuve 5,9L</t>
  </si>
  <si>
    <t>LD11</t>
  </si>
  <si>
    <t>07.3.7.1</t>
  </si>
  <si>
    <t>Jeu de lame et hélices</t>
  </si>
  <si>
    <t>Sous-Total HT de Robot coupe combi cutter et coupe légumes. Cuve 5,9L</t>
  </si>
  <si>
    <t>07.3.8</t>
  </si>
  <si>
    <t>LD1</t>
  </si>
  <si>
    <t>07.4</t>
  </si>
  <si>
    <t>PRODUCTION CHAUDE</t>
  </si>
  <si>
    <t>07.4.1</t>
  </si>
  <si>
    <t>Armoire haute inox  à portes coulissantes 3 étages</t>
  </si>
  <si>
    <t>PC3</t>
  </si>
  <si>
    <t>07.4.2</t>
  </si>
  <si>
    <t>Armoire 1 porte positive 700 L groupe intégré</t>
  </si>
  <si>
    <t>PC5</t>
  </si>
  <si>
    <t>07.4.3</t>
  </si>
  <si>
    <t>Chariot d'égouttage et de stockage bacs GN 4 NX</t>
  </si>
  <si>
    <t>PC6</t>
  </si>
  <si>
    <t>07.4.4</t>
  </si>
  <si>
    <t>Etagère murale pleine bords rayonnés P 300</t>
  </si>
  <si>
    <t>PC10</t>
  </si>
  <si>
    <t>07.4.5</t>
  </si>
  <si>
    <t>Four mixte 10 GN1/1 10 NX ELEC</t>
  </si>
  <si>
    <t>PC12</t>
  </si>
  <si>
    <t>07.4.5.1</t>
  </si>
  <si>
    <t>Support four 10 niveaux GN 1/1</t>
  </si>
  <si>
    <t>PC13</t>
  </si>
  <si>
    <t>Sous-Total HT de Four mixte 10 GN1/1 10 NX ELEC</t>
  </si>
  <si>
    <t>07.4.6</t>
  </si>
  <si>
    <t>Sauteuse / braisière multifonctions ELEC</t>
  </si>
  <si>
    <t>PC15</t>
  </si>
  <si>
    <t>07.4.7</t>
  </si>
  <si>
    <t>Friteuse GAZ 23L - Levage manuel</t>
  </si>
  <si>
    <t>07.4.8</t>
  </si>
  <si>
    <t>Fourneau GAZ  4 FEUX</t>
  </si>
  <si>
    <t>PC16</t>
  </si>
  <si>
    <t>07.4.8.1</t>
  </si>
  <si>
    <t>Soubassement fourneau fermé avec portes</t>
  </si>
  <si>
    <t>PC17.1</t>
  </si>
  <si>
    <t>07.4.8.2</t>
  </si>
  <si>
    <t>Tôles INOX de finition</t>
  </si>
  <si>
    <t>Sous-Total HT de Fourneau GAZ  4 FEUX</t>
  </si>
  <si>
    <t>07.4.9</t>
  </si>
  <si>
    <t>Marmite ronde GAZ 100/150L chauffe indirecte</t>
  </si>
  <si>
    <t>PC18</t>
  </si>
  <si>
    <t>07.4.10</t>
  </si>
  <si>
    <t>Désinsectiseur à lampes - Electrocution</t>
  </si>
  <si>
    <t>PC19</t>
  </si>
  <si>
    <t>07.4.11</t>
  </si>
  <si>
    <t>Système d'extinction incendie</t>
  </si>
  <si>
    <t>Au dessus équipement PC15</t>
  </si>
  <si>
    <t>Bonbonne et boîtier de déclenchement à positionner proche bureau</t>
  </si>
  <si>
    <t>07.4.12</t>
  </si>
  <si>
    <t>Testeur d'huile de friture électronique</t>
  </si>
  <si>
    <t>PC24</t>
  </si>
  <si>
    <t>07.4.13</t>
  </si>
  <si>
    <t>Équipements passifs</t>
  </si>
  <si>
    <t>07.4.14</t>
  </si>
  <si>
    <t>PC20</t>
  </si>
  <si>
    <t>07.5</t>
  </si>
  <si>
    <t>PRODUCTION FROIDE</t>
  </si>
  <si>
    <t>07.5.1</t>
  </si>
  <si>
    <t>PF1</t>
  </si>
  <si>
    <t>07.5.1.1</t>
  </si>
  <si>
    <t>Bloc 3 tiroirs GN 1/1 suspendus</t>
  </si>
  <si>
    <t>PF1.1</t>
  </si>
  <si>
    <t>Sous-Total HT de Table avec dosseret et vérins ABS</t>
  </si>
  <si>
    <t>07.5.2</t>
  </si>
  <si>
    <t>Etagère murale pleine sur console prof 300 mm</t>
  </si>
  <si>
    <t>PF2</t>
  </si>
  <si>
    <t>07.5.3</t>
  </si>
  <si>
    <t>Batteur mélangeur modèle de sol 20 L variation de vitesse électronique</t>
  </si>
  <si>
    <t>PF3</t>
  </si>
  <si>
    <t>07.5.4</t>
  </si>
  <si>
    <t>Trancheuse à pignons  350 mm</t>
  </si>
  <si>
    <t>PF4</t>
  </si>
  <si>
    <t>07.5.5</t>
  </si>
  <si>
    <t>Armoire haute 1 porte positive 700 L groupe intégré</t>
  </si>
  <si>
    <t>PF5</t>
  </si>
  <si>
    <t>07.5.6</t>
  </si>
  <si>
    <t>Rayonnage de stockage  modulable  P 500 mm - 4 NX</t>
  </si>
  <si>
    <t>PF6</t>
  </si>
  <si>
    <t>07.5.7</t>
  </si>
  <si>
    <t>PF9</t>
  </si>
  <si>
    <t>07.5.8</t>
  </si>
  <si>
    <t>PF10</t>
  </si>
  <si>
    <t>07.5.9</t>
  </si>
  <si>
    <t>PF11</t>
  </si>
  <si>
    <t>07.5.10</t>
  </si>
  <si>
    <t>Balance de laboratoire</t>
  </si>
  <si>
    <t>PF12</t>
  </si>
  <si>
    <t>07.6</t>
  </si>
  <si>
    <t>ZONE DEPART CHARIOTS</t>
  </si>
  <si>
    <t>07.6.1</t>
  </si>
  <si>
    <t>Désinsectiseur à lampes - Électrocution</t>
  </si>
  <si>
    <t>DC3</t>
  </si>
  <si>
    <t>07.6.2</t>
  </si>
  <si>
    <t>Chariot chaud/froid multiportions</t>
  </si>
  <si>
    <t>DC5</t>
  </si>
  <si>
    <t>07.7</t>
  </si>
  <si>
    <t>MONTANT HT - 07 - EQUIPEMENTS</t>
  </si>
  <si>
    <t>MONTANT TVA - 20,00%</t>
  </si>
  <si>
    <t>MONTANT TTC - 07 - EQUIPEMENTS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</si>
</sst>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€&quot;;\-#,##0.00\ &quot;€&quot;"/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0"/>
    <numFmt numFmtId="167" formatCode="#,##0.00000"/>
  </numFmts>
  <fonts count="3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2"/>
      <name val="Times New Roman"/>
      <family val="1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2"/>
      <color rgb="FFFF0000"/>
      <name val="Calibri"/>
      <family val="2"/>
    </font>
    <font>
      <sz val="12"/>
      <name val="Calibri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rgb="FFFF0000"/>
      <name val="Calibri"/>
      <family val="2"/>
    </font>
    <font>
      <sz val="8.25"/>
      <name val="Microsoft Sans Serif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color rgb="FF808080"/>
      <name val="Calibri"/>
      <charset val="1"/>
    </font>
    <font>
      <b/>
      <sz val="9"/>
      <color rgb="FF808080"/>
      <name val="Calibri"/>
      <charset val="1"/>
    </font>
    <font>
      <b/>
      <sz val="7"/>
      <color rgb="FFC0C0C0"/>
      <name val="Calibri"/>
      <charset val="1"/>
    </font>
    <font>
      <sz val="10"/>
      <color rgb="FF000000"/>
      <name val="Calibri"/>
      <charset val="1"/>
    </font>
    <font>
      <sz val="10"/>
      <name val="Calibri"/>
      <charset val="1"/>
    </font>
    <font>
      <b/>
      <sz val="8"/>
      <color theme="1"/>
      <name val="Calibri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4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thin">
        <color rgb="FF646464"/>
      </left>
      <right/>
      <top style="thin">
        <color rgb="FF646464"/>
      </top>
      <bottom style="thin">
        <color rgb="FF646464"/>
      </bottom>
      <diagonal/>
    </border>
    <border>
      <left/>
      <right/>
      <top style="thin">
        <color rgb="FF646464"/>
      </top>
      <bottom style="thin">
        <color rgb="FF646464"/>
      </bottom>
      <diagonal/>
    </border>
    <border>
      <left/>
      <right style="thin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  <border>
      <left/>
      <right style="thin">
        <color rgb="FFC0C0C0"/>
      </right>
      <top style="double">
        <color rgb="FFC0C0C0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</borders>
  <cellStyleXfs count="26">
    <xf numFmtId="0" fontId="0" fillId="0" borderId="0"/>
    <xf numFmtId="0" fontId="2" fillId="0" borderId="0"/>
    <xf numFmtId="0" fontId="6" fillId="0" borderId="0"/>
    <xf numFmtId="165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9" fillId="2" borderId="1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>
      <alignment vertical="top"/>
      <protection locked="0"/>
    </xf>
  </cellStyleXfs>
  <cellXfs count="183">
    <xf numFmtId="0" fontId="0" fillId="0" borderId="0" xfId="0"/>
    <xf numFmtId="0" fontId="2" fillId="0" borderId="0" xfId="1"/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Font="1"/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 wrapText="1"/>
    </xf>
    <xf numFmtId="0" fontId="2" fillId="0" borderId="0" xfId="1" applyAlignment="1">
      <alignment wrapText="1"/>
    </xf>
    <xf numFmtId="0" fontId="4" fillId="0" borderId="0" xfId="0" applyFont="1" applyBorder="1" applyAlignment="1">
      <alignment horizontal="left" vertical="center"/>
    </xf>
    <xf numFmtId="0" fontId="3" fillId="0" borderId="0" xfId="1" applyFont="1" applyFill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5" fillId="4" borderId="0" xfId="0" applyFont="1" applyFill="1" applyAlignment="1">
      <alignment vertical="center"/>
    </xf>
    <xf numFmtId="0" fontId="5" fillId="4" borderId="0" xfId="0" applyFont="1" applyFill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/>
    </xf>
    <xf numFmtId="0" fontId="2" fillId="0" borderId="0" xfId="1" applyAlignment="1"/>
    <xf numFmtId="0" fontId="10" fillId="0" borderId="1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4" fillId="0" borderId="0" xfId="0" applyFont="1"/>
    <xf numFmtId="0" fontId="10" fillId="0" borderId="12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14" fillId="0" borderId="14" xfId="0" applyFont="1" applyBorder="1"/>
    <xf numFmtId="0" fontId="10" fillId="0" borderId="6" xfId="0" applyFont="1" applyBorder="1" applyAlignment="1">
      <alignment vertical="center"/>
    </xf>
    <xf numFmtId="0" fontId="14" fillId="0" borderId="0" xfId="0" applyFont="1" applyAlignment="1">
      <alignment vertical="center" wrapText="1"/>
    </xf>
    <xf numFmtId="0" fontId="10" fillId="0" borderId="0" xfId="0" applyFont="1" applyBorder="1" applyAlignment="1">
      <alignment vertical="center"/>
    </xf>
    <xf numFmtId="0" fontId="14" fillId="0" borderId="0" xfId="0" applyFont="1" applyBorder="1"/>
    <xf numFmtId="0" fontId="1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3" fillId="0" borderId="0" xfId="1" applyFont="1" applyFill="1" applyAlignment="1">
      <alignment vertical="center" wrapText="1"/>
    </xf>
    <xf numFmtId="0" fontId="2" fillId="0" borderId="0" xfId="1" applyFill="1"/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left" vertical="center"/>
    </xf>
    <xf numFmtId="0" fontId="11" fillId="4" borderId="5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9" fillId="6" borderId="0" xfId="25" applyFont="1" applyFill="1" applyAlignment="1" applyProtection="1">
      <alignment horizontal="center" vertical="center" wrapText="1"/>
      <protection locked="0"/>
    </xf>
    <xf numFmtId="0" fontId="17" fillId="0" borderId="0" xfId="25" applyNumberFormat="1" applyFont="1" applyFill="1" applyBorder="1" applyAlignment="1" applyProtection="1">
      <alignment vertical="top"/>
      <protection locked="0"/>
    </xf>
    <xf numFmtId="0" fontId="17" fillId="6" borderId="0" xfId="25" applyFill="1" applyAlignment="1" applyProtection="1">
      <alignment vertical="top"/>
      <protection locked="0"/>
    </xf>
    <xf numFmtId="0" fontId="20" fillId="6" borderId="0" xfId="25" applyFont="1" applyFill="1" applyAlignment="1" applyProtection="1">
      <alignment horizontal="center" vertical="center" wrapText="1"/>
      <protection locked="0"/>
    </xf>
    <xf numFmtId="0" fontId="21" fillId="6" borderId="0" xfId="25" applyFont="1" applyFill="1" applyAlignment="1" applyProtection="1">
      <alignment horizontal="center" vertical="center" wrapText="1"/>
      <protection locked="0"/>
    </xf>
    <xf numFmtId="0" fontId="23" fillId="6" borderId="0" xfId="25" applyFont="1" applyFill="1" applyAlignment="1" applyProtection="1">
      <alignment horizontal="center" vertical="center"/>
      <protection locked="0"/>
    </xf>
    <xf numFmtId="0" fontId="17" fillId="6" borderId="0" xfId="25" applyFill="1" applyAlignment="1" applyProtection="1">
      <alignment vertical="top"/>
    </xf>
    <xf numFmtId="0" fontId="17" fillId="0" borderId="0" xfId="25" applyAlignment="1" applyProtection="1">
      <alignment vertical="top"/>
      <protection locked="0"/>
    </xf>
    <xf numFmtId="0" fontId="24" fillId="7" borderId="24" xfId="25" applyFont="1" applyFill="1" applyBorder="1" applyAlignment="1" applyProtection="1">
      <alignment horizontal="center" vertical="center"/>
      <protection locked="0"/>
    </xf>
    <xf numFmtId="0" fontId="24" fillId="7" borderId="25" xfId="25" applyFont="1" applyFill="1" applyBorder="1" applyAlignment="1" applyProtection="1">
      <alignment horizontal="center" vertical="center"/>
    </xf>
    <xf numFmtId="0" fontId="24" fillId="7" borderId="25" xfId="25" applyFont="1" applyFill="1" applyBorder="1" applyAlignment="1" applyProtection="1">
      <alignment horizontal="center" vertical="center"/>
      <protection locked="0"/>
    </xf>
    <xf numFmtId="0" fontId="24" fillId="7" borderId="26" xfId="25" applyFont="1" applyFill="1" applyBorder="1" applyAlignment="1" applyProtection="1">
      <alignment horizontal="center" vertical="center"/>
      <protection locked="0"/>
    </xf>
    <xf numFmtId="0" fontId="24" fillId="7" borderId="0" xfId="25" applyFont="1" applyFill="1" applyAlignment="1" applyProtection="1">
      <alignment horizontal="center" vertical="center"/>
      <protection locked="0"/>
    </xf>
    <xf numFmtId="49" fontId="25" fillId="0" borderId="27" xfId="25" applyNumberFormat="1" applyFont="1" applyBorder="1" applyAlignment="1" applyProtection="1">
      <alignment horizontal="left" vertical="center" wrapText="1"/>
    </xf>
    <xf numFmtId="0" fontId="25" fillId="0" borderId="28" xfId="25" applyFont="1" applyBorder="1" applyAlignment="1" applyProtection="1">
      <alignment horizontal="left" vertical="center"/>
    </xf>
    <xf numFmtId="0" fontId="25" fillId="0" borderId="29" xfId="25" applyFont="1" applyBorder="1" applyAlignment="1" applyProtection="1">
      <alignment horizontal="left" vertical="center" wrapText="1"/>
    </xf>
    <xf numFmtId="0" fontId="25" fillId="0" borderId="29" xfId="25" applyFont="1" applyBorder="1" applyAlignment="1" applyProtection="1">
      <alignment horizontal="center" vertical="center"/>
    </xf>
    <xf numFmtId="0" fontId="25" fillId="0" borderId="29" xfId="25" applyFont="1" applyBorder="1" applyAlignment="1" applyProtection="1">
      <alignment horizontal="right" vertical="center"/>
      <protection locked="0"/>
    </xf>
    <xf numFmtId="0" fontId="25" fillId="0" borderId="29" xfId="25" applyFont="1" applyBorder="1" applyAlignment="1" applyProtection="1">
      <alignment horizontal="right" vertical="center"/>
    </xf>
    <xf numFmtId="0" fontId="25" fillId="0" borderId="20" xfId="25" applyFont="1" applyBorder="1" applyAlignment="1" applyProtection="1">
      <alignment horizontal="right" vertical="center"/>
    </xf>
    <xf numFmtId="0" fontId="25" fillId="0" borderId="27" xfId="25" applyFont="1" applyBorder="1" applyAlignment="1" applyProtection="1">
      <alignment horizontal="left" vertical="center"/>
      <protection locked="0"/>
    </xf>
    <xf numFmtId="49" fontId="25" fillId="0" borderId="27" xfId="25" applyNumberFormat="1" applyFont="1" applyBorder="1" applyAlignment="1" applyProtection="1">
      <alignment vertical="center" wrapText="1"/>
    </xf>
    <xf numFmtId="0" fontId="25" fillId="0" borderId="28" xfId="25" applyFont="1" applyBorder="1" applyAlignment="1" applyProtection="1">
      <alignment vertical="center"/>
    </xf>
    <xf numFmtId="0" fontId="25" fillId="0" borderId="29" xfId="25" applyFont="1" applyBorder="1" applyAlignment="1" applyProtection="1">
      <alignment vertical="center" wrapText="1"/>
    </xf>
    <xf numFmtId="49" fontId="25" fillId="0" borderId="29" xfId="25" applyNumberFormat="1" applyFont="1" applyBorder="1" applyAlignment="1" applyProtection="1">
      <alignment horizontal="center" vertical="center" wrapText="1"/>
    </xf>
    <xf numFmtId="4" fontId="25" fillId="0" borderId="29" xfId="25" applyNumberFormat="1" applyFont="1" applyBorder="1" applyAlignment="1" applyProtection="1">
      <alignment horizontal="right" vertical="center"/>
      <protection locked="0"/>
    </xf>
    <xf numFmtId="4" fontId="25" fillId="0" borderId="29" xfId="25" applyNumberFormat="1" applyFont="1" applyBorder="1" applyAlignment="1" applyProtection="1">
      <alignment horizontal="right" vertical="center"/>
    </xf>
    <xf numFmtId="3" fontId="25" fillId="0" borderId="29" xfId="25" applyNumberFormat="1" applyFont="1" applyBorder="1" applyAlignment="1" applyProtection="1">
      <alignment horizontal="right" vertical="center"/>
    </xf>
    <xf numFmtId="7" fontId="25" fillId="0" borderId="29" xfId="25" applyNumberFormat="1" applyFont="1" applyBorder="1" applyAlignment="1" applyProtection="1">
      <alignment horizontal="right" vertical="center"/>
      <protection locked="0"/>
    </xf>
    <xf numFmtId="166" fontId="25" fillId="0" borderId="29" xfId="25" applyNumberFormat="1" applyFont="1" applyBorder="1" applyAlignment="1" applyProtection="1">
      <alignment horizontal="right" vertical="center"/>
      <protection locked="0"/>
    </xf>
    <xf numFmtId="7" fontId="25" fillId="0" borderId="20" xfId="25" applyNumberFormat="1" applyFont="1" applyBorder="1" applyAlignment="1" applyProtection="1">
      <alignment horizontal="right" vertical="center"/>
    </xf>
    <xf numFmtId="3" fontId="25" fillId="0" borderId="29" xfId="25" applyNumberFormat="1" applyFont="1" applyBorder="1" applyAlignment="1" applyProtection="1">
      <alignment horizontal="right" vertical="center"/>
      <protection locked="0"/>
    </xf>
    <xf numFmtId="49" fontId="26" fillId="0" borderId="19" xfId="25" applyNumberFormat="1" applyFont="1" applyBorder="1" applyAlignment="1" applyProtection="1">
      <alignment vertical="top" wrapText="1"/>
    </xf>
    <xf numFmtId="0" fontId="27" fillId="0" borderId="0" xfId="25" applyFont="1" applyAlignment="1" applyProtection="1">
      <alignment vertical="top"/>
    </xf>
    <xf numFmtId="0" fontId="26" fillId="0" borderId="29" xfId="25" applyFont="1" applyBorder="1" applyAlignment="1" applyProtection="1">
      <alignment vertical="top" wrapText="1"/>
    </xf>
    <xf numFmtId="0" fontId="28" fillId="0" borderId="29" xfId="25" applyFont="1" applyBorder="1" applyAlignment="1" applyProtection="1">
      <alignment vertical="center"/>
    </xf>
    <xf numFmtId="0" fontId="17" fillId="0" borderId="29" xfId="25" applyBorder="1" applyAlignment="1" applyProtection="1">
      <alignment vertical="top"/>
      <protection locked="0"/>
    </xf>
    <xf numFmtId="0" fontId="28" fillId="0" borderId="29" xfId="25" applyFont="1" applyBorder="1" applyAlignment="1" applyProtection="1">
      <alignment vertical="center"/>
      <protection locked="0"/>
    </xf>
    <xf numFmtId="0" fontId="28" fillId="0" borderId="20" xfId="25" applyFont="1" applyBorder="1" applyAlignment="1" applyProtection="1">
      <alignment horizontal="right" vertical="center"/>
    </xf>
    <xf numFmtId="0" fontId="26" fillId="0" borderId="0" xfId="25" applyFont="1" applyAlignment="1" applyProtection="1">
      <alignment vertical="top"/>
      <protection locked="0"/>
    </xf>
    <xf numFmtId="166" fontId="25" fillId="0" borderId="29" xfId="25" applyNumberFormat="1" applyFont="1" applyBorder="1" applyAlignment="1" applyProtection="1">
      <alignment horizontal="right" vertical="center"/>
    </xf>
    <xf numFmtId="0" fontId="25" fillId="0" borderId="29" xfId="25" applyFont="1" applyBorder="1" applyAlignment="1" applyProtection="1">
      <alignment horizontal="left" vertical="center" wrapText="1" indent="1"/>
    </xf>
    <xf numFmtId="7" fontId="25" fillId="8" borderId="20" xfId="25" applyNumberFormat="1" applyFont="1" applyFill="1" applyBorder="1" applyAlignment="1" applyProtection="1">
      <alignment horizontal="right" vertical="center"/>
    </xf>
    <xf numFmtId="0" fontId="29" fillId="8" borderId="0" xfId="25" applyFont="1" applyFill="1" applyAlignment="1" applyProtection="1">
      <alignment horizontal="left" vertical="center"/>
      <protection locked="0"/>
    </xf>
    <xf numFmtId="7" fontId="25" fillId="7" borderId="18" xfId="25" applyNumberFormat="1" applyFont="1" applyFill="1" applyBorder="1" applyAlignment="1" applyProtection="1">
      <alignment horizontal="right" vertical="center"/>
    </xf>
    <xf numFmtId="0" fontId="25" fillId="7" borderId="0" xfId="25" applyFont="1" applyFill="1" applyAlignment="1" applyProtection="1">
      <alignment horizontal="left" vertical="center"/>
      <protection locked="0"/>
    </xf>
    <xf numFmtId="7" fontId="25" fillId="7" borderId="20" xfId="25" applyNumberFormat="1" applyFont="1" applyFill="1" applyBorder="1" applyAlignment="1" applyProtection="1">
      <alignment horizontal="right" vertical="center"/>
    </xf>
    <xf numFmtId="7" fontId="25" fillId="7" borderId="32" xfId="25" applyNumberFormat="1" applyFont="1" applyFill="1" applyBorder="1" applyAlignment="1" applyProtection="1">
      <alignment horizontal="right" vertical="center"/>
    </xf>
    <xf numFmtId="0" fontId="17" fillId="0" borderId="0" xfId="25" applyAlignment="1" applyProtection="1">
      <alignment vertical="top"/>
    </xf>
    <xf numFmtId="0" fontId="25" fillId="7" borderId="0" xfId="25" applyFont="1" applyFill="1" applyAlignment="1" applyProtection="1">
      <alignment horizontal="center" vertical="center"/>
      <protection locked="0"/>
    </xf>
    <xf numFmtId="49" fontId="25" fillId="0" borderId="28" xfId="25" applyNumberFormat="1" applyFont="1" applyBorder="1" applyAlignment="1" applyProtection="1">
      <alignment horizontal="left" vertical="center" wrapText="1"/>
    </xf>
    <xf numFmtId="0" fontId="31" fillId="0" borderId="0" xfId="25" applyFont="1" applyAlignment="1" applyProtection="1">
      <alignment horizontal="left" vertical="center"/>
    </xf>
    <xf numFmtId="0" fontId="25" fillId="0" borderId="28" xfId="25" applyFont="1" applyBorder="1" applyAlignment="1" applyProtection="1">
      <alignment horizontal="left" vertical="center" wrapText="1"/>
    </xf>
    <xf numFmtId="7" fontId="25" fillId="0" borderId="38" xfId="25" applyNumberFormat="1" applyFont="1" applyBorder="1" applyAlignment="1" applyProtection="1">
      <alignment horizontal="right" vertical="center"/>
    </xf>
    <xf numFmtId="0" fontId="25" fillId="0" borderId="0" xfId="25" applyFont="1" applyAlignment="1" applyProtection="1">
      <alignment horizontal="left" vertical="center"/>
      <protection locked="0"/>
    </xf>
    <xf numFmtId="7" fontId="25" fillId="7" borderId="41" xfId="25" applyNumberFormat="1" applyFont="1" applyFill="1" applyBorder="1" applyAlignment="1" applyProtection="1">
      <alignment horizontal="right" vertical="center"/>
    </xf>
    <xf numFmtId="0" fontId="25" fillId="7" borderId="0" xfId="25" applyFont="1" applyFill="1" applyAlignment="1" applyProtection="1">
      <alignment vertical="center"/>
      <protection locked="0"/>
    </xf>
    <xf numFmtId="7" fontId="25" fillId="7" borderId="43" xfId="25" applyNumberFormat="1" applyFont="1" applyFill="1" applyBorder="1" applyAlignment="1" applyProtection="1">
      <alignment horizontal="right" vertical="center"/>
    </xf>
    <xf numFmtId="7" fontId="25" fillId="7" borderId="46" xfId="25" applyNumberFormat="1" applyFont="1" applyFill="1" applyBorder="1" applyAlignment="1" applyProtection="1">
      <alignment horizontal="right" vertical="center"/>
    </xf>
    <xf numFmtId="167" fontId="25" fillId="0" borderId="29" xfId="25" applyNumberFormat="1" applyFont="1" applyBorder="1" applyAlignment="1" applyProtection="1">
      <alignment horizontal="right" vertical="center"/>
      <protection locked="0"/>
    </xf>
    <xf numFmtId="167" fontId="25" fillId="0" borderId="29" xfId="25" applyNumberFormat="1" applyFont="1" applyBorder="1" applyAlignment="1" applyProtection="1">
      <alignment horizontal="right" vertical="center"/>
    </xf>
    <xf numFmtId="49" fontId="30" fillId="7" borderId="30" xfId="25" applyNumberFormat="1" applyFont="1" applyFill="1" applyBorder="1" applyAlignment="1" applyProtection="1">
      <alignment horizontal="left" vertical="center" wrapText="1"/>
    </xf>
    <xf numFmtId="49" fontId="30" fillId="7" borderId="31" xfId="25" applyNumberFormat="1" applyFont="1" applyFill="1" applyBorder="1" applyAlignment="1" applyProtection="1">
      <alignment horizontal="left" vertical="center" wrapText="1"/>
    </xf>
    <xf numFmtId="0" fontId="18" fillId="6" borderId="16" xfId="25" applyFont="1" applyFill="1" applyBorder="1" applyAlignment="1" applyProtection="1">
      <alignment horizontal="center" vertical="center" wrapText="1"/>
      <protection locked="0"/>
    </xf>
    <xf numFmtId="0" fontId="18" fillId="6" borderId="17" xfId="25" applyFont="1" applyFill="1" applyBorder="1" applyAlignment="1" applyProtection="1">
      <alignment horizontal="center" vertical="center" wrapText="1"/>
      <protection locked="0"/>
    </xf>
    <xf numFmtId="0" fontId="18" fillId="6" borderId="18" xfId="25" applyFont="1" applyFill="1" applyBorder="1" applyAlignment="1" applyProtection="1">
      <alignment horizontal="center" vertical="center" wrapText="1"/>
      <protection locked="0"/>
    </xf>
    <xf numFmtId="0" fontId="18" fillId="6" borderId="19" xfId="25" applyFont="1" applyFill="1" applyBorder="1" applyAlignment="1" applyProtection="1">
      <alignment horizontal="center" vertical="center" wrapText="1"/>
      <protection locked="0"/>
    </xf>
    <xf numFmtId="0" fontId="18" fillId="6" borderId="0" xfId="25" applyFont="1" applyFill="1" applyBorder="1" applyAlignment="1" applyProtection="1">
      <alignment horizontal="center" vertical="center" wrapText="1"/>
      <protection locked="0"/>
    </xf>
    <xf numFmtId="0" fontId="18" fillId="6" borderId="20" xfId="25" applyFont="1" applyFill="1" applyBorder="1" applyAlignment="1" applyProtection="1">
      <alignment horizontal="center" vertical="center" wrapText="1"/>
      <protection locked="0"/>
    </xf>
    <xf numFmtId="0" fontId="20" fillId="6" borderId="19" xfId="25" applyFont="1" applyFill="1" applyBorder="1" applyAlignment="1" applyProtection="1">
      <alignment horizontal="center" vertical="center" wrapText="1"/>
    </xf>
    <xf numFmtId="0" fontId="20" fillId="6" borderId="0" xfId="25" applyFont="1" applyFill="1" applyBorder="1" applyAlignment="1" applyProtection="1">
      <alignment horizontal="center" vertical="center" wrapText="1"/>
    </xf>
    <xf numFmtId="0" fontId="20" fillId="6" borderId="20" xfId="25" applyFont="1" applyFill="1" applyBorder="1" applyAlignment="1" applyProtection="1">
      <alignment horizontal="center" vertical="center" wrapText="1"/>
    </xf>
    <xf numFmtId="0" fontId="22" fillId="6" borderId="21" xfId="25" applyFont="1" applyFill="1" applyBorder="1" applyAlignment="1" applyProtection="1">
      <alignment horizontal="center" vertical="center"/>
      <protection locked="0"/>
    </xf>
    <xf numFmtId="0" fontId="22" fillId="6" borderId="22" xfId="25" applyFont="1" applyFill="1" applyBorder="1" applyAlignment="1" applyProtection="1">
      <alignment horizontal="center" vertical="center"/>
      <protection locked="0"/>
    </xf>
    <xf numFmtId="0" fontId="22" fillId="6" borderId="23" xfId="25" applyFont="1" applyFill="1" applyBorder="1" applyAlignment="1" applyProtection="1">
      <alignment horizontal="center" vertical="center"/>
      <protection locked="0"/>
    </xf>
    <xf numFmtId="49" fontId="29" fillId="8" borderId="19" xfId="25" applyNumberFormat="1" applyFont="1" applyFill="1" applyBorder="1" applyAlignment="1" applyProtection="1">
      <alignment horizontal="left" vertical="center" wrapText="1" indent="11"/>
    </xf>
    <xf numFmtId="49" fontId="29" fillId="8" borderId="0" xfId="25" applyNumberFormat="1" applyFont="1" applyFill="1" applyBorder="1" applyAlignment="1" applyProtection="1">
      <alignment horizontal="left" vertical="center" wrapText="1" indent="11"/>
    </xf>
    <xf numFmtId="49" fontId="30" fillId="7" borderId="16" xfId="25" applyNumberFormat="1" applyFont="1" applyFill="1" applyBorder="1" applyAlignment="1" applyProtection="1">
      <alignment horizontal="left" vertical="center" wrapText="1"/>
    </xf>
    <xf numFmtId="49" fontId="30" fillId="7" borderId="17" xfId="25" applyNumberFormat="1" applyFont="1" applyFill="1" applyBorder="1" applyAlignment="1" applyProtection="1">
      <alignment horizontal="left" vertical="center" wrapText="1"/>
    </xf>
    <xf numFmtId="49" fontId="30" fillId="7" borderId="19" xfId="25" applyNumberFormat="1" applyFont="1" applyFill="1" applyBorder="1" applyAlignment="1" applyProtection="1">
      <alignment horizontal="left" vertical="center" wrapText="1"/>
    </xf>
    <xf numFmtId="49" fontId="30" fillId="7" borderId="0" xfId="25" applyNumberFormat="1" applyFont="1" applyFill="1" applyBorder="1" applyAlignment="1" applyProtection="1">
      <alignment horizontal="left" vertical="center" wrapText="1"/>
    </xf>
    <xf numFmtId="49" fontId="30" fillId="7" borderId="33" xfId="25" applyNumberFormat="1" applyFont="1" applyFill="1" applyBorder="1" applyAlignment="1" applyProtection="1">
      <alignment horizontal="center" vertical="center" wrapText="1"/>
    </xf>
    <xf numFmtId="49" fontId="30" fillId="7" borderId="34" xfId="25" applyNumberFormat="1" applyFont="1" applyFill="1" applyBorder="1" applyAlignment="1" applyProtection="1">
      <alignment horizontal="center" vertical="center" wrapText="1"/>
    </xf>
    <xf numFmtId="49" fontId="30" fillId="7" borderId="35" xfId="25" applyNumberFormat="1" applyFont="1" applyFill="1" applyBorder="1" applyAlignment="1" applyProtection="1">
      <alignment horizontal="center" vertical="center" wrapText="1"/>
    </xf>
    <xf numFmtId="49" fontId="30" fillId="0" borderId="36" xfId="25" applyNumberFormat="1" applyFont="1" applyBorder="1" applyAlignment="1" applyProtection="1">
      <alignment horizontal="left" vertical="center" wrapText="1" indent="11"/>
    </xf>
    <xf numFmtId="49" fontId="30" fillId="0" borderId="37" xfId="25" applyNumberFormat="1" applyFont="1" applyBorder="1" applyAlignment="1" applyProtection="1">
      <alignment horizontal="left" vertical="center" wrapText="1" indent="11"/>
    </xf>
    <xf numFmtId="49" fontId="30" fillId="7" borderId="39" xfId="25" applyNumberFormat="1" applyFont="1" applyFill="1" applyBorder="1" applyAlignment="1" applyProtection="1">
      <alignment vertical="center" wrapText="1"/>
    </xf>
    <xf numFmtId="49" fontId="30" fillId="7" borderId="40" xfId="25" applyNumberFormat="1" applyFont="1" applyFill="1" applyBorder="1" applyAlignment="1" applyProtection="1">
      <alignment vertical="center" wrapText="1"/>
    </xf>
    <xf numFmtId="49" fontId="30" fillId="7" borderId="42" xfId="25" applyNumberFormat="1" applyFont="1" applyFill="1" applyBorder="1" applyAlignment="1" applyProtection="1">
      <alignment vertical="center" wrapText="1"/>
    </xf>
    <xf numFmtId="49" fontId="30" fillId="7" borderId="0" xfId="25" applyNumberFormat="1" applyFont="1" applyFill="1" applyBorder="1" applyAlignment="1" applyProtection="1">
      <alignment vertical="center" wrapText="1"/>
    </xf>
    <xf numFmtId="49" fontId="30" fillId="7" borderId="44" xfId="25" applyNumberFormat="1" applyFont="1" applyFill="1" applyBorder="1" applyAlignment="1" applyProtection="1">
      <alignment vertical="center" wrapText="1"/>
    </xf>
    <xf numFmtId="49" fontId="30" fillId="7" borderId="45" xfId="25" applyNumberFormat="1" applyFont="1" applyFill="1" applyBorder="1" applyAlignment="1" applyProtection="1">
      <alignment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2" fillId="0" borderId="7" xfId="1" applyBorder="1" applyAlignment="1">
      <alignment horizontal="center"/>
    </xf>
    <xf numFmtId="0" fontId="12" fillId="5" borderId="4" xfId="0" applyFont="1" applyFill="1" applyBorder="1" applyAlignment="1">
      <alignment horizontal="left" vertical="center" wrapText="1"/>
    </xf>
    <xf numFmtId="0" fontId="12" fillId="5" borderId="5" xfId="0" applyFont="1" applyFill="1" applyBorder="1" applyAlignment="1">
      <alignment horizontal="left" vertical="center" wrapText="1"/>
    </xf>
    <xf numFmtId="0" fontId="12" fillId="5" borderId="10" xfId="0" applyFont="1" applyFill="1" applyBorder="1" applyAlignment="1">
      <alignment horizontal="left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left" vertical="center" wrapText="1"/>
    </xf>
    <xf numFmtId="0" fontId="11" fillId="5" borderId="5" xfId="0" applyFont="1" applyFill="1" applyBorder="1" applyAlignment="1">
      <alignment horizontal="left" vertical="center" wrapText="1"/>
    </xf>
    <xf numFmtId="0" fontId="11" fillId="5" borderId="10" xfId="0" applyFont="1" applyFill="1" applyBorder="1" applyAlignment="1">
      <alignment horizontal="left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left" vertical="center"/>
    </xf>
    <xf numFmtId="0" fontId="11" fillId="5" borderId="5" xfId="0" applyFont="1" applyFill="1" applyBorder="1" applyAlignment="1">
      <alignment horizontal="left" vertical="center"/>
    </xf>
    <xf numFmtId="0" fontId="11" fillId="5" borderId="10" xfId="0" applyFont="1" applyFill="1" applyBorder="1" applyAlignment="1">
      <alignment horizontal="left" vertical="center"/>
    </xf>
    <xf numFmtId="0" fontId="11" fillId="5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left" vertical="center" wrapText="1"/>
    </xf>
    <xf numFmtId="0" fontId="12" fillId="4" borderId="10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left" vertical="center"/>
    </xf>
    <xf numFmtId="0" fontId="11" fillId="4" borderId="5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4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</cellXfs>
  <cellStyles count="26">
    <cellStyle name="0,0_x000d__x000a_NA_x000d__x000a_" xfId="2"/>
    <cellStyle name="Euro" xfId="3"/>
    <cellStyle name="Lien hypertexte 2" xfId="4"/>
    <cellStyle name="Milliers 2" xfId="5"/>
    <cellStyle name="Milliers 2 2" xfId="6"/>
    <cellStyle name="Normal" xfId="0" builtinId="0"/>
    <cellStyle name="Normal 2" xfId="7"/>
    <cellStyle name="Normal 2 2" xfId="8"/>
    <cellStyle name="Normal 2 2 2" xfId="9"/>
    <cellStyle name="Normal 2 2 2 2" xfId="10"/>
    <cellStyle name="Normal 2 3" xfId="11"/>
    <cellStyle name="Normal 2 4" xfId="12"/>
    <cellStyle name="Normal 3" xfId="1"/>
    <cellStyle name="Normal 3 2" xfId="13"/>
    <cellStyle name="Normal 3 2 2" xfId="14"/>
    <cellStyle name="Normal 4" xfId="15"/>
    <cellStyle name="Normal 4 2" xfId="16"/>
    <cellStyle name="Normal 5" xfId="17"/>
    <cellStyle name="Normal 5 2" xfId="18"/>
    <cellStyle name="Normal 6" xfId="19"/>
    <cellStyle name="Normal 7" xfId="20"/>
    <cellStyle name="Normal 7 2" xfId="21"/>
    <cellStyle name="Normal 8" xfId="25"/>
    <cellStyle name="Note" xfId="22"/>
    <cellStyle name="Pourcentage 2" xfId="23"/>
    <cellStyle name="Pourcentage 2 2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273328</xdr:colOff>
      <xdr:row>1</xdr:row>
      <xdr:rowOff>61366</xdr:rowOff>
    </xdr:from>
    <xdr:to>
      <xdr:col>15</xdr:col>
      <xdr:colOff>289893</xdr:colOff>
      <xdr:row>5</xdr:row>
      <xdr:rowOff>86214</xdr:rowOff>
    </xdr:to>
    <xdr:pic>
      <xdr:nvPicPr>
        <xdr:cNvPr id="2" name="Image 1" descr="C:\Users\l.blot\Documents\3. Local (CHICN)\AAS. Processus Support\AAS3 Gestion de la communication\Logos\Logo GHT ONE.p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691" t="6141" r="8309" b="11975"/>
        <a:stretch/>
      </xdr:blipFill>
      <xdr:spPr bwMode="auto">
        <a:xfrm>
          <a:off x="3823555" y="399071"/>
          <a:ext cx="1246156" cy="977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%23%20MMS/Martial%20HELIN/Lyc&#233;es%20IDF/S%20T/Ritme/LYCEE+prix%20renouvelleme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de"/>
      <sheetName val="Tarif Ker'Indus"/>
      <sheetName val="decomposition"/>
      <sheetName val="Devis Abbée grégoire"/>
      <sheetName val="Devis St Jacques"/>
      <sheetName val="Option grégoire"/>
      <sheetName val="Option St Jacques"/>
    </sheetNames>
    <sheetDataSet>
      <sheetData sheetId="0" refreshError="1"/>
      <sheetData sheetId="1" refreshError="1"/>
      <sheetData sheetId="2" refreshError="1">
        <row r="5">
          <cell r="E5">
            <v>1.05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showZeros="0" workbookViewId="0">
      <pane ySplit="6" topLeftCell="A7" activePane="bottomLeft" state="frozen"/>
      <selection pane="bottomLeft" activeCell="I12" sqref="I12"/>
    </sheetView>
  </sheetViews>
  <sheetFormatPr baseColWidth="10" defaultColWidth="8.5703125" defaultRowHeight="15" customHeight="1" x14ac:dyDescent="0.2"/>
  <cols>
    <col min="1" max="1" width="12.85546875" style="91" customWidth="1"/>
    <col min="2" max="2" width="0" style="91" hidden="1" customWidth="1"/>
    <col min="3" max="3" width="51.42578125" style="91" customWidth="1"/>
    <col min="4" max="4" width="12.140625" style="91" customWidth="1"/>
    <col min="5" max="5" width="0" style="50" hidden="1" customWidth="1"/>
    <col min="6" max="6" width="10.5703125" style="91" customWidth="1"/>
    <col min="7" max="7" width="10.140625" style="50" customWidth="1"/>
    <col min="8" max="8" width="9.28515625" style="91" hidden="1" customWidth="1"/>
    <col min="9" max="9" width="17.140625" style="50" customWidth="1"/>
    <col min="10" max="12" width="0" style="50" hidden="1" customWidth="1"/>
    <col min="13" max="13" width="22.85546875" style="91" customWidth="1"/>
    <col min="14" max="14" width="0" style="50" hidden="1" customWidth="1"/>
    <col min="15" max="16384" width="8.5703125" style="44"/>
  </cols>
  <sheetData>
    <row r="1" spans="1:14" ht="18.75" customHeight="1" x14ac:dyDescent="0.2">
      <c r="A1" s="106" t="s">
        <v>55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8"/>
      <c r="N1" s="43"/>
    </row>
    <row r="2" spans="1:14" ht="15" customHeight="1" x14ac:dyDescent="0.2">
      <c r="A2" s="109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1"/>
      <c r="N2" s="45"/>
    </row>
    <row r="3" spans="1:14" ht="7.5" customHeight="1" x14ac:dyDescent="0.2">
      <c r="A3" s="112" t="s">
        <v>56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4"/>
      <c r="N3" s="46"/>
    </row>
    <row r="4" spans="1:14" ht="30" customHeight="1" thickBot="1" x14ac:dyDescent="0.25">
      <c r="A4" s="112" t="s">
        <v>56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4"/>
      <c r="N4" s="47"/>
    </row>
    <row r="5" spans="1:14" ht="30" customHeight="1" thickBot="1" x14ac:dyDescent="0.25">
      <c r="A5" s="115" t="s">
        <v>54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7" t="s">
        <v>57</v>
      </c>
      <c r="N5" s="48"/>
    </row>
    <row r="6" spans="1:14" ht="7.5" customHeight="1" thickBot="1" x14ac:dyDescent="0.25">
      <c r="A6" s="45"/>
      <c r="B6" s="49"/>
      <c r="C6" s="45"/>
      <c r="D6" s="50"/>
      <c r="F6" s="50"/>
      <c r="H6" s="50"/>
      <c r="M6" s="50"/>
      <c r="N6" s="45"/>
    </row>
    <row r="7" spans="1:14" ht="31.5" customHeight="1" x14ac:dyDescent="0.2">
      <c r="A7" s="51" t="s">
        <v>58</v>
      </c>
      <c r="B7" s="52" t="s">
        <v>59</v>
      </c>
      <c r="C7" s="53" t="s">
        <v>60</v>
      </c>
      <c r="D7" s="53" t="s">
        <v>61</v>
      </c>
      <c r="F7" s="53" t="s">
        <v>62</v>
      </c>
      <c r="G7" s="53" t="s">
        <v>63</v>
      </c>
      <c r="H7" s="53" t="s">
        <v>53</v>
      </c>
      <c r="I7" s="53" t="s">
        <v>64</v>
      </c>
      <c r="M7" s="54" t="s">
        <v>65</v>
      </c>
      <c r="N7" s="55" t="s">
        <v>66</v>
      </c>
    </row>
    <row r="8" spans="1:14" ht="45" customHeight="1" x14ac:dyDescent="0.2">
      <c r="A8" s="56" t="s">
        <v>67</v>
      </c>
      <c r="B8" s="57"/>
      <c r="C8" s="58" t="s">
        <v>68</v>
      </c>
      <c r="D8" s="59"/>
      <c r="E8" s="60"/>
      <c r="F8" s="61"/>
      <c r="G8" s="60"/>
      <c r="H8" s="61"/>
      <c r="I8" s="60"/>
      <c r="J8" s="60"/>
      <c r="K8" s="60"/>
      <c r="L8" s="60"/>
      <c r="M8" s="62"/>
      <c r="N8" s="63"/>
    </row>
    <row r="9" spans="1:14" ht="37.5" customHeight="1" x14ac:dyDescent="0.2">
      <c r="A9" s="64" t="s">
        <v>69</v>
      </c>
      <c r="B9" s="65"/>
      <c r="C9" s="66" t="s">
        <v>70</v>
      </c>
      <c r="D9" s="59"/>
      <c r="E9" s="60"/>
      <c r="F9" s="61"/>
      <c r="G9" s="60"/>
      <c r="H9" s="61"/>
      <c r="I9" s="60"/>
      <c r="J9" s="60"/>
      <c r="K9" s="60"/>
      <c r="L9" s="60"/>
      <c r="M9" s="62"/>
      <c r="N9" s="63"/>
    </row>
    <row r="10" spans="1:14" ht="26.25" customHeight="1" x14ac:dyDescent="0.2">
      <c r="A10" s="64" t="s">
        <v>71</v>
      </c>
      <c r="B10" s="65"/>
      <c r="C10" s="66" t="s">
        <v>72</v>
      </c>
      <c r="D10" s="67" t="s">
        <v>73</v>
      </c>
      <c r="E10" s="68"/>
      <c r="F10" s="69">
        <v>30</v>
      </c>
      <c r="G10" s="68"/>
      <c r="H10" s="70">
        <v>4</v>
      </c>
      <c r="I10" s="71"/>
      <c r="J10" s="72"/>
      <c r="K10" s="71"/>
      <c r="L10" s="71"/>
      <c r="M10" s="73">
        <f t="shared" ref="M10:M11" si="0">IF(ISNUMBER($K10),IF(ISNUMBER($G10),ROUND($K10*$G10,2),ROUND($K10*$F10,2)),IF(ISNUMBER($G10),ROUND($I10*$G10,2),ROUND($I10*$F10,2)))</f>
        <v>0</v>
      </c>
      <c r="N10" s="63"/>
    </row>
    <row r="11" spans="1:14" ht="26.25" customHeight="1" x14ac:dyDescent="0.2">
      <c r="A11" s="64" t="s">
        <v>74</v>
      </c>
      <c r="B11" s="65"/>
      <c r="C11" s="66" t="s">
        <v>75</v>
      </c>
      <c r="D11" s="67" t="s">
        <v>73</v>
      </c>
      <c r="E11" s="68"/>
      <c r="F11" s="69">
        <v>30</v>
      </c>
      <c r="G11" s="68"/>
      <c r="H11" s="70">
        <v>4</v>
      </c>
      <c r="I11" s="71"/>
      <c r="J11" s="72"/>
      <c r="K11" s="71"/>
      <c r="L11" s="71"/>
      <c r="M11" s="73">
        <f t="shared" si="0"/>
        <v>0</v>
      </c>
      <c r="N11" s="63"/>
    </row>
    <row r="12" spans="1:14" ht="37.5" customHeight="1" x14ac:dyDescent="0.2">
      <c r="A12" s="64" t="s">
        <v>76</v>
      </c>
      <c r="B12" s="65"/>
      <c r="C12" s="66" t="s">
        <v>77</v>
      </c>
      <c r="D12" s="59"/>
      <c r="E12" s="60"/>
      <c r="F12" s="61"/>
      <c r="G12" s="60"/>
      <c r="H12" s="61"/>
      <c r="I12" s="60"/>
      <c r="J12" s="60"/>
      <c r="K12" s="60"/>
      <c r="L12" s="60"/>
      <c r="M12" s="62"/>
      <c r="N12" s="63"/>
    </row>
    <row r="13" spans="1:14" ht="26.25" customHeight="1" x14ac:dyDescent="0.2">
      <c r="A13" s="64" t="s">
        <v>78</v>
      </c>
      <c r="B13" s="65"/>
      <c r="C13" s="66" t="s">
        <v>79</v>
      </c>
      <c r="D13" s="67" t="s">
        <v>80</v>
      </c>
      <c r="E13" s="74"/>
      <c r="F13" s="70">
        <v>3</v>
      </c>
      <c r="G13" s="74"/>
      <c r="H13" s="70">
        <v>4</v>
      </c>
      <c r="I13" s="71"/>
      <c r="J13" s="72"/>
      <c r="K13" s="71"/>
      <c r="L13" s="71"/>
      <c r="M13" s="73">
        <f>IF(ISNUMBER($K13),IF(ISNUMBER($G13),ROUND($K13*$G13,2),ROUND($K13*$F13,2)),IF(ISNUMBER($G13),ROUND($I13*$G13,2),ROUND($I13*$F13,2)))</f>
        <v>0</v>
      </c>
      <c r="N13" s="63"/>
    </row>
    <row r="14" spans="1:14" ht="20.25" customHeight="1" x14ac:dyDescent="0.2">
      <c r="A14" s="75" t="s">
        <v>81</v>
      </c>
      <c r="B14" s="76"/>
      <c r="C14" s="77" t="s">
        <v>82</v>
      </c>
      <c r="D14" s="78"/>
      <c r="F14" s="78"/>
      <c r="G14" s="79"/>
      <c r="H14" s="78"/>
      <c r="I14" s="80"/>
      <c r="M14" s="81"/>
      <c r="N14" s="82"/>
    </row>
    <row r="15" spans="1:14" ht="26.25" customHeight="1" x14ac:dyDescent="0.2">
      <c r="A15" s="64" t="s">
        <v>83</v>
      </c>
      <c r="B15" s="65"/>
      <c r="C15" s="66" t="s">
        <v>84</v>
      </c>
      <c r="D15" s="67" t="s">
        <v>73</v>
      </c>
      <c r="E15" s="68"/>
      <c r="F15" s="69">
        <v>39</v>
      </c>
      <c r="G15" s="68"/>
      <c r="H15" s="70">
        <v>4</v>
      </c>
      <c r="I15" s="71"/>
      <c r="J15" s="72"/>
      <c r="K15" s="71"/>
      <c r="L15" s="71"/>
      <c r="M15" s="73">
        <f>IF(ISNUMBER($K15),IF(ISNUMBER($G15),ROUND($K15*$G15,2),ROUND($K15*$F15,2)),IF(ISNUMBER($G15),ROUND($I15*$G15,2),ROUND($I15*$F15,2)))</f>
        <v>0</v>
      </c>
      <c r="N15" s="63"/>
    </row>
    <row r="16" spans="1:14" ht="33" customHeight="1" x14ac:dyDescent="0.2">
      <c r="A16" s="75" t="s">
        <v>81</v>
      </c>
      <c r="B16" s="76"/>
      <c r="C16" s="77" t="s">
        <v>85</v>
      </c>
      <c r="D16" s="78"/>
      <c r="F16" s="78"/>
      <c r="G16" s="79"/>
      <c r="H16" s="78"/>
      <c r="I16" s="80"/>
      <c r="M16" s="81"/>
      <c r="N16" s="82"/>
    </row>
    <row r="17" spans="1:14" ht="33" customHeight="1" x14ac:dyDescent="0.2">
      <c r="A17" s="75"/>
      <c r="B17" s="76"/>
      <c r="C17" s="77" t="s">
        <v>86</v>
      </c>
      <c r="D17" s="78"/>
      <c r="F17" s="78"/>
      <c r="G17" s="79"/>
      <c r="H17" s="78"/>
      <c r="I17" s="80"/>
      <c r="M17" s="81"/>
      <c r="N17" s="82"/>
    </row>
    <row r="18" spans="1:14" ht="26.25" customHeight="1" x14ac:dyDescent="0.2">
      <c r="A18" s="64" t="s">
        <v>90</v>
      </c>
      <c r="B18" s="65"/>
      <c r="C18" s="66" t="s">
        <v>91</v>
      </c>
      <c r="D18" s="67" t="s">
        <v>73</v>
      </c>
      <c r="E18" s="68"/>
      <c r="F18" s="69">
        <v>200</v>
      </c>
      <c r="G18" s="68"/>
      <c r="H18" s="70">
        <v>4</v>
      </c>
      <c r="I18" s="71"/>
      <c r="J18" s="72"/>
      <c r="K18" s="71"/>
      <c r="L18" s="71"/>
      <c r="M18" s="73">
        <f>IF(ISNUMBER($K18),IF(ISNUMBER($G18),ROUND($K18*$G18,2),ROUND($K18*$F18,2)),IF(ISNUMBER($G18),ROUND($I18*$G18,2),ROUND($I18*$F18,2)))</f>
        <v>0</v>
      </c>
      <c r="N18" s="63"/>
    </row>
    <row r="19" spans="1:14" ht="26.25" customHeight="1" x14ac:dyDescent="0.2">
      <c r="A19" s="64" t="s">
        <v>92</v>
      </c>
      <c r="B19" s="65"/>
      <c r="C19" s="66" t="s">
        <v>93</v>
      </c>
      <c r="D19" s="59"/>
      <c r="E19" s="60"/>
      <c r="F19" s="61"/>
      <c r="G19" s="60"/>
      <c r="H19" s="61"/>
      <c r="I19" s="60"/>
      <c r="J19" s="60"/>
      <c r="K19" s="60"/>
      <c r="L19" s="60"/>
      <c r="M19" s="62"/>
      <c r="N19" s="63"/>
    </row>
    <row r="20" spans="1:14" ht="22.5" customHeight="1" x14ac:dyDescent="0.2">
      <c r="A20" s="64" t="s">
        <v>94</v>
      </c>
      <c r="B20" s="65"/>
      <c r="C20" s="84" t="s">
        <v>95</v>
      </c>
      <c r="D20" s="67" t="s">
        <v>73</v>
      </c>
      <c r="E20" s="68"/>
      <c r="F20" s="69">
        <v>19</v>
      </c>
      <c r="G20" s="68"/>
      <c r="H20" s="70">
        <v>4</v>
      </c>
      <c r="I20" s="71"/>
      <c r="J20" s="72"/>
      <c r="K20" s="71"/>
      <c r="L20" s="71"/>
      <c r="M20" s="73">
        <f>IF(ISNUMBER($K20),IF(ISNUMBER($G20),ROUND($K20*$G20,2),ROUND($K20*$F20,2)),IF(ISNUMBER($G20),ROUND($I20*$G20,2),ROUND($I20*$F20,2)))</f>
        <v>0</v>
      </c>
      <c r="N20" s="63"/>
    </row>
    <row r="21" spans="1:14" ht="31.5" customHeight="1" x14ac:dyDescent="0.2">
      <c r="A21" s="118" t="s">
        <v>96</v>
      </c>
      <c r="B21" s="119"/>
      <c r="C21" s="119"/>
      <c r="D21" s="119"/>
      <c r="E21" s="119"/>
      <c r="F21" s="119"/>
      <c r="G21" s="119"/>
      <c r="H21" s="119"/>
      <c r="I21" s="119"/>
      <c r="M21" s="85">
        <f>M$20</f>
        <v>0</v>
      </c>
      <c r="N21" s="86"/>
    </row>
    <row r="22" spans="1:14" ht="37.5" customHeight="1" x14ac:dyDescent="0.2">
      <c r="A22" s="64" t="s">
        <v>97</v>
      </c>
      <c r="B22" s="65"/>
      <c r="C22" s="66" t="s">
        <v>98</v>
      </c>
      <c r="D22" s="59"/>
      <c r="E22" s="60"/>
      <c r="F22" s="61"/>
      <c r="G22" s="60"/>
      <c r="H22" s="61"/>
      <c r="I22" s="60"/>
      <c r="J22" s="60"/>
      <c r="K22" s="60"/>
      <c r="L22" s="60"/>
      <c r="M22" s="62"/>
      <c r="N22" s="63"/>
    </row>
    <row r="23" spans="1:14" ht="26.25" customHeight="1" x14ac:dyDescent="0.2">
      <c r="A23" s="64" t="s">
        <v>99</v>
      </c>
      <c r="B23" s="65"/>
      <c r="C23" s="66" t="s">
        <v>100</v>
      </c>
      <c r="D23" s="67" t="s">
        <v>88</v>
      </c>
      <c r="E23" s="72"/>
      <c r="F23" s="83">
        <v>1</v>
      </c>
      <c r="G23" s="72"/>
      <c r="H23" s="70">
        <v>4</v>
      </c>
      <c r="I23" s="71"/>
      <c r="J23" s="72"/>
      <c r="K23" s="71"/>
      <c r="L23" s="71"/>
      <c r="M23" s="73">
        <f>IF(ISNUMBER($K23),IF(ISNUMBER($G23),ROUND($K23*$G23,2),ROUND($K23*$F23,2)),IF(ISNUMBER($G23),ROUND($I23*$G23,2),ROUND($I23*$F23,2)))</f>
        <v>0</v>
      </c>
      <c r="N23" s="63"/>
    </row>
    <row r="24" spans="1:14" ht="20.25" customHeight="1" x14ac:dyDescent="0.2">
      <c r="A24" s="75" t="s">
        <v>81</v>
      </c>
      <c r="B24" s="76"/>
      <c r="C24" s="77" t="s">
        <v>101</v>
      </c>
      <c r="D24" s="78"/>
      <c r="F24" s="78"/>
      <c r="G24" s="79"/>
      <c r="H24" s="78"/>
      <c r="I24" s="80"/>
      <c r="M24" s="81"/>
      <c r="N24" s="82"/>
    </row>
    <row r="25" spans="1:14" ht="26.25" customHeight="1" x14ac:dyDescent="0.2">
      <c r="A25" s="64" t="s">
        <v>102</v>
      </c>
      <c r="B25" s="65"/>
      <c r="C25" s="66" t="s">
        <v>103</v>
      </c>
      <c r="D25" s="67" t="s">
        <v>88</v>
      </c>
      <c r="E25" s="72"/>
      <c r="F25" s="83">
        <v>1</v>
      </c>
      <c r="G25" s="72"/>
      <c r="H25" s="70">
        <v>4</v>
      </c>
      <c r="I25" s="71"/>
      <c r="J25" s="72"/>
      <c r="K25" s="71"/>
      <c r="L25" s="71"/>
      <c r="M25" s="73">
        <f t="shared" ref="M25:M27" si="1">IF(ISNUMBER($K25),IF(ISNUMBER($G25),ROUND($K25*$G25,2),ROUND($K25*$F25,2)),IF(ISNUMBER($G25),ROUND($I25*$G25,2),ROUND($I25*$F25,2)))</f>
        <v>0</v>
      </c>
      <c r="N25" s="63"/>
    </row>
    <row r="26" spans="1:14" ht="26.25" customHeight="1" x14ac:dyDescent="0.2">
      <c r="A26" s="64" t="s">
        <v>104</v>
      </c>
      <c r="B26" s="65"/>
      <c r="C26" s="66" t="s">
        <v>105</v>
      </c>
      <c r="D26" s="67" t="s">
        <v>88</v>
      </c>
      <c r="E26" s="72"/>
      <c r="F26" s="83">
        <v>1</v>
      </c>
      <c r="G26" s="72"/>
      <c r="H26" s="70">
        <v>4</v>
      </c>
      <c r="I26" s="71"/>
      <c r="J26" s="72"/>
      <c r="K26" s="71"/>
      <c r="L26" s="71"/>
      <c r="M26" s="73">
        <f t="shared" si="1"/>
        <v>0</v>
      </c>
      <c r="N26" s="63"/>
    </row>
    <row r="27" spans="1:14" ht="26.25" customHeight="1" x14ac:dyDescent="0.2">
      <c r="A27" s="64" t="s">
        <v>106</v>
      </c>
      <c r="B27" s="65"/>
      <c r="C27" s="66" t="s">
        <v>107</v>
      </c>
      <c r="D27" s="67" t="s">
        <v>88</v>
      </c>
      <c r="E27" s="72"/>
      <c r="F27" s="83">
        <v>1</v>
      </c>
      <c r="G27" s="72"/>
      <c r="H27" s="70">
        <v>4</v>
      </c>
      <c r="I27" s="71"/>
      <c r="J27" s="72"/>
      <c r="K27" s="71"/>
      <c r="L27" s="71"/>
      <c r="M27" s="73">
        <f t="shared" si="1"/>
        <v>0</v>
      </c>
      <c r="N27" s="63"/>
    </row>
    <row r="28" spans="1:14" ht="37.5" customHeight="1" x14ac:dyDescent="0.2">
      <c r="A28" s="64" t="s">
        <v>108</v>
      </c>
      <c r="B28" s="65"/>
      <c r="C28" s="66" t="s">
        <v>109</v>
      </c>
      <c r="D28" s="59"/>
      <c r="E28" s="60"/>
      <c r="F28" s="61"/>
      <c r="G28" s="60"/>
      <c r="H28" s="61"/>
      <c r="I28" s="60"/>
      <c r="J28" s="60"/>
      <c r="K28" s="60"/>
      <c r="L28" s="60"/>
      <c r="M28" s="62"/>
      <c r="N28" s="63"/>
    </row>
    <row r="29" spans="1:14" ht="26.25" customHeight="1" x14ac:dyDescent="0.2">
      <c r="A29" s="64" t="s">
        <v>110</v>
      </c>
      <c r="B29" s="65"/>
      <c r="C29" s="66" t="s">
        <v>111</v>
      </c>
      <c r="D29" s="67" t="s">
        <v>88</v>
      </c>
      <c r="E29" s="72"/>
      <c r="F29" s="83">
        <v>1</v>
      </c>
      <c r="G29" s="72"/>
      <c r="H29" s="70">
        <v>4</v>
      </c>
      <c r="I29" s="71"/>
      <c r="J29" s="72"/>
      <c r="K29" s="71"/>
      <c r="L29" s="71"/>
      <c r="M29" s="73">
        <f t="shared" ref="M29:M30" si="2">IF(ISNUMBER($K29),IF(ISNUMBER($G29),ROUND($K29*$G29,2),ROUND($K29*$F29,2)),IF(ISNUMBER($G29),ROUND($I29*$G29,2),ROUND($I29*$F29,2)))</f>
        <v>0</v>
      </c>
      <c r="N29" s="63"/>
    </row>
    <row r="30" spans="1:14" ht="26.25" customHeight="1" thickBot="1" x14ac:dyDescent="0.25">
      <c r="A30" s="64" t="s">
        <v>112</v>
      </c>
      <c r="B30" s="65"/>
      <c r="C30" s="66" t="s">
        <v>113</v>
      </c>
      <c r="D30" s="67" t="s">
        <v>88</v>
      </c>
      <c r="E30" s="72"/>
      <c r="F30" s="83">
        <v>1</v>
      </c>
      <c r="G30" s="72"/>
      <c r="H30" s="70">
        <v>4</v>
      </c>
      <c r="I30" s="71"/>
      <c r="J30" s="72"/>
      <c r="K30" s="71"/>
      <c r="L30" s="71"/>
      <c r="M30" s="73">
        <f t="shared" si="2"/>
        <v>0</v>
      </c>
      <c r="N30" s="63"/>
    </row>
    <row r="31" spans="1:14" ht="15" customHeight="1" x14ac:dyDescent="0.2">
      <c r="A31" s="120" t="s">
        <v>114</v>
      </c>
      <c r="B31" s="121"/>
      <c r="C31" s="121"/>
      <c r="D31" s="121"/>
      <c r="E31" s="121"/>
      <c r="F31" s="121"/>
      <c r="G31" s="121"/>
      <c r="H31" s="121"/>
      <c r="I31" s="121"/>
      <c r="M31" s="87">
        <f>SUM(M$10:M$11)+M$13+M$15+M$18+M$20+M$23+SUM(M$25:M$27)+SUM(M$29:M$30)</f>
        <v>0</v>
      </c>
      <c r="N31" s="88"/>
    </row>
    <row r="32" spans="1:14" ht="15" customHeight="1" x14ac:dyDescent="0.2">
      <c r="A32" s="122" t="s">
        <v>115</v>
      </c>
      <c r="B32" s="123"/>
      <c r="C32" s="123"/>
      <c r="D32" s="123"/>
      <c r="E32" s="123"/>
      <c r="F32" s="123"/>
      <c r="G32" s="123"/>
      <c r="H32" s="123"/>
      <c r="I32" s="123"/>
      <c r="M32" s="89">
        <f>(SUMIF($H$8:$H$30,4,$M$8:$M$30))*0.1</f>
        <v>0</v>
      </c>
      <c r="N32" s="88"/>
    </row>
    <row r="33" spans="1:14" ht="15" customHeight="1" thickBot="1" x14ac:dyDescent="0.25">
      <c r="A33" s="104" t="s">
        <v>116</v>
      </c>
      <c r="B33" s="105"/>
      <c r="C33" s="105"/>
      <c r="D33" s="105"/>
      <c r="E33" s="105"/>
      <c r="F33" s="105"/>
      <c r="G33" s="105"/>
      <c r="H33" s="105"/>
      <c r="I33" s="105"/>
      <c r="M33" s="90">
        <f>SUM(M$31:M$32)</f>
        <v>0</v>
      </c>
      <c r="N33" s="88"/>
    </row>
  </sheetData>
  <sheetProtection algorithmName="SHA-512" hashValue="0/znnrRB0Tc/7zjA2od5RcFjOh4Aq4JoJ+OQv2ln/yNXL6V32L0+qpUH9vPFWGY9aV9kqGjVmnXmCyoWOGNsoQ==" saltValue="ikCxfkHzY3FgeXR3g6VMHMKv+90p2sOw9BNU6IcEqC39mQ0OC7C7N0LFoLfo/4OE1Ka1PF8w/PcWzYdnaD3H5g==" spinCount="100000" sheet="1" objects="1" scenarios="1"/>
  <mergeCells count="7">
    <mergeCell ref="A33:I33"/>
    <mergeCell ref="A1:M2"/>
    <mergeCell ref="A3:M4"/>
    <mergeCell ref="A5:M5"/>
    <mergeCell ref="A21:I21"/>
    <mergeCell ref="A31:I31"/>
    <mergeCell ref="A32:I32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showZeros="0" workbookViewId="0">
      <pane ySplit="6" topLeftCell="A7" activePane="bottomLeft" state="frozen"/>
      <selection pane="bottomLeft" activeCell="R12" sqref="R12"/>
    </sheetView>
  </sheetViews>
  <sheetFormatPr baseColWidth="10" defaultColWidth="8.5703125" defaultRowHeight="15" customHeight="1" x14ac:dyDescent="0.2"/>
  <cols>
    <col min="1" max="1" width="12.85546875" style="91" customWidth="1"/>
    <col min="2" max="2" width="0" style="91" hidden="1" customWidth="1"/>
    <col min="3" max="3" width="51.42578125" style="91" customWidth="1"/>
    <col min="4" max="4" width="12.140625" style="91" customWidth="1"/>
    <col min="5" max="5" width="0" style="50" hidden="1" customWidth="1"/>
    <col min="6" max="6" width="10.5703125" style="91" customWidth="1"/>
    <col min="7" max="7" width="10.140625" style="50" customWidth="1"/>
    <col min="8" max="8" width="9.28515625" style="91" hidden="1" customWidth="1"/>
    <col min="9" max="9" width="17.140625" style="50" customWidth="1"/>
    <col min="10" max="12" width="0" style="50" hidden="1" customWidth="1"/>
    <col min="13" max="13" width="22.85546875" style="91" customWidth="1"/>
    <col min="14" max="14" width="0" style="50" hidden="1" customWidth="1"/>
    <col min="15" max="16384" width="8.5703125" style="44"/>
  </cols>
  <sheetData>
    <row r="1" spans="1:14" ht="18.75" customHeight="1" x14ac:dyDescent="0.2">
      <c r="A1" s="106" t="s">
        <v>55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8"/>
      <c r="N1" s="43"/>
    </row>
    <row r="2" spans="1:14" ht="15" customHeight="1" x14ac:dyDescent="0.2">
      <c r="A2" s="109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1"/>
      <c r="N2" s="45"/>
    </row>
    <row r="3" spans="1:14" ht="7.5" customHeight="1" x14ac:dyDescent="0.2">
      <c r="A3" s="112" t="s">
        <v>56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4"/>
      <c r="N3" s="46"/>
    </row>
    <row r="4" spans="1:14" ht="30" customHeight="1" thickBot="1" x14ac:dyDescent="0.25">
      <c r="A4" s="112" t="s">
        <v>56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4"/>
      <c r="N4" s="47"/>
    </row>
    <row r="5" spans="1:14" ht="30" customHeight="1" thickBot="1" x14ac:dyDescent="0.25">
      <c r="A5" s="115" t="s">
        <v>117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7" t="s">
        <v>57</v>
      </c>
      <c r="N5" s="48"/>
    </row>
    <row r="6" spans="1:14" ht="7.5" customHeight="1" thickBot="1" x14ac:dyDescent="0.25">
      <c r="A6" s="45"/>
      <c r="B6" s="49"/>
      <c r="C6" s="45"/>
      <c r="D6" s="50"/>
      <c r="F6" s="50"/>
      <c r="H6" s="50"/>
      <c r="M6" s="50"/>
      <c r="N6" s="45"/>
    </row>
    <row r="7" spans="1:14" ht="31.5" customHeight="1" x14ac:dyDescent="0.2">
      <c r="A7" s="51" t="s">
        <v>58</v>
      </c>
      <c r="B7" s="52" t="s">
        <v>59</v>
      </c>
      <c r="C7" s="53" t="s">
        <v>60</v>
      </c>
      <c r="D7" s="53" t="s">
        <v>61</v>
      </c>
      <c r="F7" s="53" t="s">
        <v>62</v>
      </c>
      <c r="G7" s="53" t="s">
        <v>63</v>
      </c>
      <c r="H7" s="53" t="s">
        <v>53</v>
      </c>
      <c r="I7" s="53" t="s">
        <v>64</v>
      </c>
      <c r="M7" s="54" t="s">
        <v>65</v>
      </c>
      <c r="N7" s="55" t="s">
        <v>66</v>
      </c>
    </row>
    <row r="8" spans="1:14" ht="45" customHeight="1" x14ac:dyDescent="0.2">
      <c r="A8" s="56" t="s">
        <v>118</v>
      </c>
      <c r="B8" s="57"/>
      <c r="C8" s="58" t="s">
        <v>119</v>
      </c>
      <c r="D8" s="59"/>
      <c r="E8" s="60"/>
      <c r="F8" s="61"/>
      <c r="G8" s="60"/>
      <c r="H8" s="61"/>
      <c r="I8" s="60"/>
      <c r="J8" s="60"/>
      <c r="K8" s="60"/>
      <c r="L8" s="60"/>
      <c r="M8" s="62"/>
      <c r="N8" s="63"/>
    </row>
    <row r="9" spans="1:14" ht="37.5" customHeight="1" x14ac:dyDescent="0.2">
      <c r="A9" s="64" t="s">
        <v>120</v>
      </c>
      <c r="B9" s="65"/>
      <c r="C9" s="66" t="s">
        <v>121</v>
      </c>
      <c r="D9" s="59"/>
      <c r="E9" s="60"/>
      <c r="F9" s="61"/>
      <c r="G9" s="60"/>
      <c r="H9" s="61"/>
      <c r="I9" s="60"/>
      <c r="J9" s="60"/>
      <c r="K9" s="60"/>
      <c r="L9" s="60"/>
      <c r="M9" s="62"/>
      <c r="N9" s="63"/>
    </row>
    <row r="10" spans="1:14" ht="26.25" customHeight="1" x14ac:dyDescent="0.2">
      <c r="A10" s="64" t="s">
        <v>122</v>
      </c>
      <c r="B10" s="65"/>
      <c r="C10" s="66" t="s">
        <v>123</v>
      </c>
      <c r="D10" s="67" t="s">
        <v>88</v>
      </c>
      <c r="E10" s="72"/>
      <c r="F10" s="83">
        <v>1</v>
      </c>
      <c r="G10" s="72"/>
      <c r="H10" s="70">
        <v>4</v>
      </c>
      <c r="I10" s="71"/>
      <c r="J10" s="72"/>
      <c r="K10" s="71"/>
      <c r="L10" s="71"/>
      <c r="M10" s="73">
        <f t="shared" ref="M10:M11" si="0">IF(ISNUMBER($K10),IF(ISNUMBER($G10),ROUND($K10*$G10,2),ROUND($K10*$F10,2)),IF(ISNUMBER($G10),ROUND($I10*$G10,2),ROUND($I10*$F10,2)))</f>
        <v>0</v>
      </c>
      <c r="N10" s="63"/>
    </row>
    <row r="11" spans="1:14" ht="26.25" customHeight="1" x14ac:dyDescent="0.2">
      <c r="A11" s="64" t="s">
        <v>124</v>
      </c>
      <c r="B11" s="65"/>
      <c r="C11" s="66" t="s">
        <v>125</v>
      </c>
      <c r="D11" s="67" t="s">
        <v>73</v>
      </c>
      <c r="E11" s="68"/>
      <c r="F11" s="69">
        <v>18</v>
      </c>
      <c r="G11" s="68"/>
      <c r="H11" s="70">
        <v>4</v>
      </c>
      <c r="I11" s="71"/>
      <c r="J11" s="72"/>
      <c r="K11" s="71"/>
      <c r="L11" s="71"/>
      <c r="M11" s="73">
        <f t="shared" si="0"/>
        <v>0</v>
      </c>
      <c r="N11" s="63"/>
    </row>
    <row r="12" spans="1:14" ht="20.25" customHeight="1" x14ac:dyDescent="0.2">
      <c r="A12" s="75" t="s">
        <v>81</v>
      </c>
      <c r="B12" s="76"/>
      <c r="C12" s="77" t="s">
        <v>126</v>
      </c>
      <c r="D12" s="78"/>
      <c r="F12" s="78"/>
      <c r="G12" s="79"/>
      <c r="H12" s="78"/>
      <c r="I12" s="80"/>
      <c r="M12" s="81"/>
      <c r="N12" s="82"/>
    </row>
    <row r="13" spans="1:14" ht="26.25" customHeight="1" x14ac:dyDescent="0.2">
      <c r="A13" s="64" t="s">
        <v>127</v>
      </c>
      <c r="B13" s="65"/>
      <c r="C13" s="66" t="s">
        <v>128</v>
      </c>
      <c r="D13" s="59"/>
      <c r="E13" s="60"/>
      <c r="F13" s="61"/>
      <c r="G13" s="60"/>
      <c r="H13" s="61"/>
      <c r="I13" s="60"/>
      <c r="J13" s="60"/>
      <c r="K13" s="60"/>
      <c r="L13" s="60"/>
      <c r="M13" s="62"/>
      <c r="N13" s="63"/>
    </row>
    <row r="14" spans="1:14" ht="20.25" customHeight="1" x14ac:dyDescent="0.2">
      <c r="A14" s="75" t="s">
        <v>81</v>
      </c>
      <c r="B14" s="76"/>
      <c r="C14" s="77" t="s">
        <v>129</v>
      </c>
      <c r="D14" s="78"/>
      <c r="F14" s="78"/>
      <c r="G14" s="79"/>
      <c r="H14" s="78"/>
      <c r="I14" s="80"/>
      <c r="M14" s="81"/>
      <c r="N14" s="82"/>
    </row>
    <row r="15" spans="1:14" ht="22.5" customHeight="1" x14ac:dyDescent="0.2">
      <c r="A15" s="64" t="s">
        <v>130</v>
      </c>
      <c r="B15" s="65"/>
      <c r="C15" s="84" t="s">
        <v>131</v>
      </c>
      <c r="D15" s="67" t="s">
        <v>73</v>
      </c>
      <c r="E15" s="68"/>
      <c r="F15" s="69">
        <v>2</v>
      </c>
      <c r="G15" s="68"/>
      <c r="H15" s="70">
        <v>4</v>
      </c>
      <c r="I15" s="71"/>
      <c r="J15" s="72"/>
      <c r="K15" s="71"/>
      <c r="L15" s="71"/>
      <c r="M15" s="73">
        <f>IF(ISNUMBER($K15),IF(ISNUMBER($G15),ROUND($K15*$G15,2),ROUND($K15*$F15,2)),IF(ISNUMBER($G15),ROUND($I15*$G15,2),ROUND($I15*$F15,2)))</f>
        <v>0</v>
      </c>
      <c r="N15" s="63"/>
    </row>
    <row r="16" spans="1:14" ht="31.5" customHeight="1" x14ac:dyDescent="0.2">
      <c r="A16" s="118" t="s">
        <v>132</v>
      </c>
      <c r="B16" s="119"/>
      <c r="C16" s="119"/>
      <c r="D16" s="119"/>
      <c r="E16" s="119"/>
      <c r="F16" s="119"/>
      <c r="G16" s="119"/>
      <c r="H16" s="119"/>
      <c r="I16" s="119"/>
      <c r="M16" s="85">
        <f>M$15</f>
        <v>0</v>
      </c>
      <c r="N16" s="86"/>
    </row>
    <row r="17" spans="1:14" ht="26.25" customHeight="1" x14ac:dyDescent="0.2">
      <c r="A17" s="64" t="s">
        <v>133</v>
      </c>
      <c r="B17" s="65"/>
      <c r="C17" s="66" t="s">
        <v>134</v>
      </c>
      <c r="D17" s="67" t="s">
        <v>73</v>
      </c>
      <c r="E17" s="68"/>
      <c r="F17" s="69">
        <v>10</v>
      </c>
      <c r="G17" s="68"/>
      <c r="H17" s="70">
        <v>4</v>
      </c>
      <c r="I17" s="71"/>
      <c r="J17" s="72"/>
      <c r="K17" s="71"/>
      <c r="L17" s="71"/>
      <c r="M17" s="73">
        <f>IF(ISNUMBER($K17),IF(ISNUMBER($G17),ROUND($K17*$G17,2),ROUND($K17*$F17,2)),IF(ISNUMBER($G17),ROUND($I17*$G17,2),ROUND($I17*$F17,2)))</f>
        <v>0</v>
      </c>
      <c r="N17" s="63"/>
    </row>
    <row r="18" spans="1:14" ht="20.25" customHeight="1" x14ac:dyDescent="0.2">
      <c r="A18" s="75" t="s">
        <v>81</v>
      </c>
      <c r="B18" s="76"/>
      <c r="C18" s="77" t="s">
        <v>135</v>
      </c>
      <c r="D18" s="78"/>
      <c r="F18" s="78"/>
      <c r="G18" s="79"/>
      <c r="H18" s="78"/>
      <c r="I18" s="80"/>
      <c r="M18" s="81"/>
      <c r="N18" s="82"/>
    </row>
    <row r="19" spans="1:14" ht="33" customHeight="1" x14ac:dyDescent="0.2">
      <c r="A19" s="75"/>
      <c r="B19" s="76"/>
      <c r="C19" s="77" t="s">
        <v>514</v>
      </c>
      <c r="D19" s="78"/>
      <c r="F19" s="78"/>
      <c r="G19" s="79"/>
      <c r="H19" s="78"/>
      <c r="I19" s="80"/>
      <c r="M19" s="81"/>
      <c r="N19" s="82"/>
    </row>
    <row r="20" spans="1:14" ht="20.25" customHeight="1" x14ac:dyDescent="0.2">
      <c r="A20" s="75"/>
      <c r="B20" s="76"/>
      <c r="C20" s="77" t="s">
        <v>515</v>
      </c>
      <c r="D20" s="78"/>
      <c r="F20" s="78"/>
      <c r="G20" s="79"/>
      <c r="H20" s="78"/>
      <c r="I20" s="80"/>
      <c r="M20" s="81"/>
      <c r="N20" s="82"/>
    </row>
    <row r="21" spans="1:14" ht="37.5" customHeight="1" x14ac:dyDescent="0.2">
      <c r="A21" s="64" t="s">
        <v>136</v>
      </c>
      <c r="B21" s="65"/>
      <c r="C21" s="66" t="s">
        <v>137</v>
      </c>
      <c r="D21" s="59"/>
      <c r="E21" s="60"/>
      <c r="F21" s="61"/>
      <c r="G21" s="60"/>
      <c r="H21" s="61"/>
      <c r="I21" s="60"/>
      <c r="J21" s="60"/>
      <c r="K21" s="60"/>
      <c r="L21" s="60"/>
      <c r="M21" s="62"/>
      <c r="N21" s="63"/>
    </row>
    <row r="22" spans="1:14" ht="26.25" customHeight="1" x14ac:dyDescent="0.2">
      <c r="A22" s="64" t="s">
        <v>138</v>
      </c>
      <c r="B22" s="65"/>
      <c r="C22" s="66" t="s">
        <v>139</v>
      </c>
      <c r="D22" s="59"/>
      <c r="E22" s="60"/>
      <c r="F22" s="61"/>
      <c r="G22" s="60"/>
      <c r="H22" s="61"/>
      <c r="I22" s="60"/>
      <c r="J22" s="60"/>
      <c r="K22" s="60"/>
      <c r="L22" s="60"/>
      <c r="M22" s="62"/>
      <c r="N22" s="63"/>
    </row>
    <row r="23" spans="1:14" ht="22.5" customHeight="1" x14ac:dyDescent="0.2">
      <c r="A23" s="64" t="s">
        <v>140</v>
      </c>
      <c r="B23" s="65"/>
      <c r="C23" s="84" t="s">
        <v>141</v>
      </c>
      <c r="D23" s="67" t="s">
        <v>73</v>
      </c>
      <c r="E23" s="68"/>
      <c r="F23" s="69">
        <v>69.599999999999994</v>
      </c>
      <c r="G23" s="68"/>
      <c r="H23" s="70">
        <v>4</v>
      </c>
      <c r="I23" s="71"/>
      <c r="J23" s="72"/>
      <c r="K23" s="71"/>
      <c r="L23" s="71"/>
      <c r="M23" s="73">
        <f>IF(ISNUMBER($K23),IF(ISNUMBER($G23),ROUND($K23*$G23,2),ROUND($K23*$F23,2)),IF(ISNUMBER($G23),ROUND($I23*$G23,2),ROUND($I23*$F23,2)))</f>
        <v>0</v>
      </c>
      <c r="N23" s="63"/>
    </row>
    <row r="24" spans="1:14" ht="31.5" customHeight="1" x14ac:dyDescent="0.2">
      <c r="A24" s="118" t="s">
        <v>142</v>
      </c>
      <c r="B24" s="119"/>
      <c r="C24" s="119"/>
      <c r="D24" s="119"/>
      <c r="E24" s="119"/>
      <c r="F24" s="119"/>
      <c r="G24" s="119"/>
      <c r="H24" s="119"/>
      <c r="I24" s="119"/>
      <c r="M24" s="85">
        <f>M$23</f>
        <v>0</v>
      </c>
      <c r="N24" s="86"/>
    </row>
    <row r="25" spans="1:14" ht="37.5" customHeight="1" x14ac:dyDescent="0.2">
      <c r="A25" s="64" t="s">
        <v>143</v>
      </c>
      <c r="B25" s="65"/>
      <c r="C25" s="66" t="s">
        <v>144</v>
      </c>
      <c r="D25" s="59"/>
      <c r="E25" s="60"/>
      <c r="F25" s="61"/>
      <c r="G25" s="60"/>
      <c r="H25" s="61"/>
      <c r="I25" s="60"/>
      <c r="J25" s="60"/>
      <c r="K25" s="60"/>
      <c r="L25" s="60"/>
      <c r="M25" s="62"/>
      <c r="N25" s="63"/>
    </row>
    <row r="26" spans="1:14" ht="29.25" customHeight="1" x14ac:dyDescent="0.2">
      <c r="A26" s="64" t="s">
        <v>145</v>
      </c>
      <c r="B26" s="65"/>
      <c r="C26" s="66" t="s">
        <v>146</v>
      </c>
      <c r="D26" s="67" t="s">
        <v>73</v>
      </c>
      <c r="E26" s="68"/>
      <c r="F26" s="69">
        <v>198</v>
      </c>
      <c r="G26" s="68"/>
      <c r="H26" s="70">
        <v>4</v>
      </c>
      <c r="I26" s="71"/>
      <c r="J26" s="72"/>
      <c r="K26" s="71"/>
      <c r="L26" s="71"/>
      <c r="M26" s="73">
        <f>IF(ISNUMBER($K26),IF(ISNUMBER($G26),ROUND($K26*$G26,2),ROUND($K26*$F26,2)),IF(ISNUMBER($G26),ROUND($I26*$G26,2),ROUND($I26*$F26,2)))</f>
        <v>0</v>
      </c>
      <c r="N26" s="63"/>
    </row>
    <row r="27" spans="1:14" ht="20.25" customHeight="1" x14ac:dyDescent="0.2">
      <c r="A27" s="75" t="s">
        <v>81</v>
      </c>
      <c r="B27" s="76"/>
      <c r="C27" s="77" t="s">
        <v>147</v>
      </c>
      <c r="D27" s="78"/>
      <c r="F27" s="78"/>
      <c r="G27" s="79"/>
      <c r="H27" s="78"/>
      <c r="I27" s="80"/>
      <c r="M27" s="81"/>
      <c r="N27" s="82"/>
    </row>
    <row r="28" spans="1:14" ht="37.5" customHeight="1" x14ac:dyDescent="0.2">
      <c r="A28" s="64" t="s">
        <v>148</v>
      </c>
      <c r="B28" s="65"/>
      <c r="C28" s="66" t="s">
        <v>149</v>
      </c>
      <c r="D28" s="59"/>
      <c r="E28" s="60"/>
      <c r="F28" s="61"/>
      <c r="G28" s="60"/>
      <c r="H28" s="61"/>
      <c r="I28" s="60"/>
      <c r="J28" s="60"/>
      <c r="K28" s="60"/>
      <c r="L28" s="60"/>
      <c r="M28" s="62"/>
      <c r="N28" s="63"/>
    </row>
    <row r="29" spans="1:14" ht="26.25" customHeight="1" x14ac:dyDescent="0.2">
      <c r="A29" s="64" t="s">
        <v>150</v>
      </c>
      <c r="B29" s="65"/>
      <c r="C29" s="66" t="s">
        <v>151</v>
      </c>
      <c r="D29" s="59"/>
      <c r="E29" s="60"/>
      <c r="F29" s="61"/>
      <c r="G29" s="60"/>
      <c r="H29" s="61"/>
      <c r="I29" s="60"/>
      <c r="J29" s="60"/>
      <c r="K29" s="60"/>
      <c r="L29" s="60"/>
      <c r="M29" s="62"/>
      <c r="N29" s="63"/>
    </row>
    <row r="30" spans="1:14" ht="22.5" customHeight="1" x14ac:dyDescent="0.2">
      <c r="A30" s="64" t="s">
        <v>152</v>
      </c>
      <c r="B30" s="65"/>
      <c r="C30" s="84" t="s">
        <v>153</v>
      </c>
      <c r="D30" s="67" t="s">
        <v>73</v>
      </c>
      <c r="E30" s="68"/>
      <c r="F30" s="69">
        <v>18</v>
      </c>
      <c r="G30" s="68"/>
      <c r="H30" s="70">
        <v>4</v>
      </c>
      <c r="I30" s="71"/>
      <c r="J30" s="72"/>
      <c r="K30" s="71"/>
      <c r="L30" s="71"/>
      <c r="M30" s="73">
        <f>IF(ISNUMBER($K30),IF(ISNUMBER($G30),ROUND($K30*$G30,2),ROUND($K30*$F30,2)),IF(ISNUMBER($G30),ROUND($I30*$G30,2),ROUND($I30*$F30,2)))</f>
        <v>0</v>
      </c>
      <c r="N30" s="63"/>
    </row>
    <row r="31" spans="1:14" ht="20.25" customHeight="1" x14ac:dyDescent="0.2">
      <c r="A31" s="75" t="s">
        <v>81</v>
      </c>
      <c r="B31" s="76"/>
      <c r="C31" s="77" t="s">
        <v>154</v>
      </c>
      <c r="D31" s="78"/>
      <c r="F31" s="78"/>
      <c r="G31" s="79"/>
      <c r="H31" s="78"/>
      <c r="I31" s="80"/>
      <c r="M31" s="81"/>
      <c r="N31" s="82"/>
    </row>
    <row r="32" spans="1:14" ht="31.5" customHeight="1" x14ac:dyDescent="0.2">
      <c r="A32" s="118" t="s">
        <v>155</v>
      </c>
      <c r="B32" s="119"/>
      <c r="C32" s="119"/>
      <c r="D32" s="119"/>
      <c r="E32" s="119"/>
      <c r="F32" s="119"/>
      <c r="G32" s="119"/>
      <c r="H32" s="119"/>
      <c r="I32" s="119"/>
      <c r="M32" s="85">
        <f>M$30</f>
        <v>0</v>
      </c>
      <c r="N32" s="86"/>
    </row>
    <row r="33" spans="1:14" ht="26.25" customHeight="1" x14ac:dyDescent="0.2">
      <c r="A33" s="64" t="s">
        <v>156</v>
      </c>
      <c r="B33" s="65"/>
      <c r="C33" s="66" t="s">
        <v>157</v>
      </c>
      <c r="D33" s="59"/>
      <c r="E33" s="60"/>
      <c r="F33" s="61"/>
      <c r="G33" s="60"/>
      <c r="H33" s="61"/>
      <c r="I33" s="60"/>
      <c r="J33" s="60"/>
      <c r="K33" s="60"/>
      <c r="L33" s="60"/>
      <c r="M33" s="62"/>
      <c r="N33" s="63"/>
    </row>
    <row r="34" spans="1:14" ht="22.5" customHeight="1" x14ac:dyDescent="0.2">
      <c r="A34" s="64" t="s">
        <v>158</v>
      </c>
      <c r="B34" s="65"/>
      <c r="C34" s="84" t="s">
        <v>159</v>
      </c>
      <c r="D34" s="67" t="s">
        <v>160</v>
      </c>
      <c r="E34" s="68"/>
      <c r="F34" s="69">
        <v>27.6</v>
      </c>
      <c r="G34" s="68"/>
      <c r="H34" s="70">
        <v>4</v>
      </c>
      <c r="I34" s="71"/>
      <c r="J34" s="72"/>
      <c r="K34" s="71"/>
      <c r="L34" s="71"/>
      <c r="M34" s="73">
        <f>IF(ISNUMBER($K34),IF(ISNUMBER($G34),ROUND($K34*$G34,2),ROUND($K34*$F34,2)),IF(ISNUMBER($G34),ROUND($I34*$G34,2),ROUND($I34*$F34,2)))</f>
        <v>0</v>
      </c>
      <c r="N34" s="63"/>
    </row>
    <row r="35" spans="1:14" ht="20.25" customHeight="1" x14ac:dyDescent="0.2">
      <c r="A35" s="75" t="s">
        <v>81</v>
      </c>
      <c r="B35" s="76"/>
      <c r="C35" s="77" t="s">
        <v>161</v>
      </c>
      <c r="D35" s="78"/>
      <c r="F35" s="78"/>
      <c r="G35" s="79"/>
      <c r="H35" s="78"/>
      <c r="I35" s="80"/>
      <c r="M35" s="81"/>
      <c r="N35" s="82"/>
    </row>
    <row r="36" spans="1:14" ht="31.5" customHeight="1" x14ac:dyDescent="0.2">
      <c r="A36" s="118" t="s">
        <v>162</v>
      </c>
      <c r="B36" s="119"/>
      <c r="C36" s="119"/>
      <c r="D36" s="119"/>
      <c r="E36" s="119"/>
      <c r="F36" s="119"/>
      <c r="G36" s="119"/>
      <c r="H36" s="119"/>
      <c r="I36" s="119"/>
      <c r="M36" s="85">
        <f>M$34</f>
        <v>0</v>
      </c>
      <c r="N36" s="86"/>
    </row>
    <row r="37" spans="1:14" ht="26.25" customHeight="1" x14ac:dyDescent="0.2">
      <c r="A37" s="64" t="s">
        <v>163</v>
      </c>
      <c r="B37" s="65"/>
      <c r="C37" s="66" t="s">
        <v>164</v>
      </c>
      <c r="D37" s="67" t="s">
        <v>160</v>
      </c>
      <c r="E37" s="68"/>
      <c r="F37" s="69">
        <v>5</v>
      </c>
      <c r="G37" s="68"/>
      <c r="H37" s="70">
        <v>4</v>
      </c>
      <c r="I37" s="71"/>
      <c r="J37" s="72"/>
      <c r="K37" s="71"/>
      <c r="L37" s="71"/>
      <c r="M37" s="73">
        <f>IF(ISNUMBER($K37),IF(ISNUMBER($G37),ROUND($K37*$G37,2),ROUND($K37*$F37,2)),IF(ISNUMBER($G37),ROUND($I37*$G37,2),ROUND($I37*$F37,2)))</f>
        <v>0</v>
      </c>
      <c r="N37" s="63"/>
    </row>
    <row r="38" spans="1:14" ht="37.5" customHeight="1" x14ac:dyDescent="0.2">
      <c r="A38" s="64" t="s">
        <v>165</v>
      </c>
      <c r="B38" s="65"/>
      <c r="C38" s="66" t="s">
        <v>166</v>
      </c>
      <c r="D38" s="59"/>
      <c r="E38" s="60"/>
      <c r="F38" s="61"/>
      <c r="G38" s="60"/>
      <c r="H38" s="61"/>
      <c r="I38" s="60"/>
      <c r="J38" s="60"/>
      <c r="K38" s="60"/>
      <c r="L38" s="60"/>
      <c r="M38" s="62"/>
      <c r="N38" s="63"/>
    </row>
    <row r="39" spans="1:14" ht="26.25" customHeight="1" x14ac:dyDescent="0.2">
      <c r="A39" s="64" t="s">
        <v>167</v>
      </c>
      <c r="B39" s="65"/>
      <c r="C39" s="66" t="s">
        <v>168</v>
      </c>
      <c r="D39" s="67" t="s">
        <v>73</v>
      </c>
      <c r="E39" s="68"/>
      <c r="F39" s="69">
        <v>191</v>
      </c>
      <c r="G39" s="68"/>
      <c r="H39" s="70">
        <v>4</v>
      </c>
      <c r="I39" s="71"/>
      <c r="J39" s="72"/>
      <c r="K39" s="71"/>
      <c r="L39" s="71"/>
      <c r="M39" s="73">
        <f>IF(ISNUMBER($K39),IF(ISNUMBER($G39),ROUND($K39*$G39,2),ROUND($K39*$F39,2)),IF(ISNUMBER($G39),ROUND($I39*$G39,2),ROUND($I39*$F39,2)))</f>
        <v>0</v>
      </c>
      <c r="N39" s="63"/>
    </row>
    <row r="40" spans="1:14" ht="20.25" customHeight="1" x14ac:dyDescent="0.2">
      <c r="A40" s="75" t="s">
        <v>81</v>
      </c>
      <c r="B40" s="76"/>
      <c r="C40" s="77" t="s">
        <v>169</v>
      </c>
      <c r="D40" s="78"/>
      <c r="F40" s="78"/>
      <c r="G40" s="79"/>
      <c r="H40" s="78"/>
      <c r="I40" s="80"/>
      <c r="M40" s="81"/>
      <c r="N40" s="82"/>
    </row>
    <row r="41" spans="1:14" ht="26.25" customHeight="1" x14ac:dyDescent="0.2">
      <c r="A41" s="64" t="s">
        <v>170</v>
      </c>
      <c r="B41" s="65"/>
      <c r="C41" s="66" t="s">
        <v>168</v>
      </c>
      <c r="D41" s="67" t="s">
        <v>73</v>
      </c>
      <c r="E41" s="68"/>
      <c r="F41" s="69">
        <v>81</v>
      </c>
      <c r="G41" s="68"/>
      <c r="H41" s="70">
        <v>4</v>
      </c>
      <c r="I41" s="71"/>
      <c r="J41" s="72"/>
      <c r="K41" s="71"/>
      <c r="L41" s="71"/>
      <c r="M41" s="73">
        <f>IF(ISNUMBER($K41),IF(ISNUMBER($G41),ROUND($K41*$G41,2),ROUND($K41*$F41,2)),IF(ISNUMBER($G41),ROUND($I41*$G41,2),ROUND($I41*$F41,2)))</f>
        <v>0</v>
      </c>
      <c r="N41" s="63"/>
    </row>
    <row r="42" spans="1:14" ht="20.25" customHeight="1" x14ac:dyDescent="0.2">
      <c r="A42" s="75" t="s">
        <v>81</v>
      </c>
      <c r="B42" s="76"/>
      <c r="C42" s="77" t="s">
        <v>171</v>
      </c>
      <c r="D42" s="78"/>
      <c r="F42" s="78"/>
      <c r="G42" s="79"/>
      <c r="H42" s="78"/>
      <c r="I42" s="80"/>
      <c r="M42" s="81"/>
      <c r="N42" s="82"/>
    </row>
    <row r="43" spans="1:14" ht="37.5" customHeight="1" x14ac:dyDescent="0.2">
      <c r="A43" s="64" t="s">
        <v>172</v>
      </c>
      <c r="B43" s="65"/>
      <c r="C43" s="66" t="s">
        <v>173</v>
      </c>
      <c r="D43" s="59"/>
      <c r="E43" s="60"/>
      <c r="F43" s="61"/>
      <c r="G43" s="60"/>
      <c r="H43" s="61"/>
      <c r="I43" s="60"/>
      <c r="J43" s="60"/>
      <c r="K43" s="60"/>
      <c r="L43" s="60"/>
      <c r="M43" s="62"/>
      <c r="N43" s="63"/>
    </row>
    <row r="44" spans="1:14" ht="26.25" customHeight="1" x14ac:dyDescent="0.2">
      <c r="A44" s="64" t="s">
        <v>174</v>
      </c>
      <c r="B44" s="65"/>
      <c r="C44" s="66" t="s">
        <v>175</v>
      </c>
      <c r="D44" s="67" t="s">
        <v>73</v>
      </c>
      <c r="E44" s="68"/>
      <c r="F44" s="69">
        <v>84</v>
      </c>
      <c r="G44" s="68"/>
      <c r="H44" s="70">
        <v>4</v>
      </c>
      <c r="I44" s="71"/>
      <c r="J44" s="72"/>
      <c r="K44" s="71"/>
      <c r="L44" s="71"/>
      <c r="M44" s="73">
        <f>IF(ISNUMBER($K44),IF(ISNUMBER($G44),ROUND($K44*$G44,2),ROUND($K44*$F44,2)),IF(ISNUMBER($G44),ROUND($I44*$G44,2),ROUND($I44*$F44,2)))</f>
        <v>0</v>
      </c>
      <c r="N44" s="63"/>
    </row>
    <row r="45" spans="1:14" ht="20.25" customHeight="1" x14ac:dyDescent="0.2">
      <c r="A45" s="75" t="s">
        <v>81</v>
      </c>
      <c r="B45" s="76"/>
      <c r="C45" s="77" t="s">
        <v>169</v>
      </c>
      <c r="D45" s="78"/>
      <c r="F45" s="78"/>
      <c r="G45" s="79"/>
      <c r="H45" s="78"/>
      <c r="I45" s="80"/>
      <c r="M45" s="81"/>
      <c r="N45" s="82"/>
    </row>
    <row r="46" spans="1:14" ht="20.25" customHeight="1" x14ac:dyDescent="0.2">
      <c r="A46" s="75"/>
      <c r="B46" s="76"/>
      <c r="C46" s="77" t="s">
        <v>176</v>
      </c>
      <c r="D46" s="78"/>
      <c r="F46" s="78"/>
      <c r="G46" s="79"/>
      <c r="H46" s="78"/>
      <c r="I46" s="80"/>
      <c r="M46" s="81"/>
      <c r="N46" s="82"/>
    </row>
    <row r="47" spans="1:14" ht="37.5" customHeight="1" x14ac:dyDescent="0.2">
      <c r="A47" s="64" t="s">
        <v>177</v>
      </c>
      <c r="B47" s="65"/>
      <c r="C47" s="66" t="s">
        <v>196</v>
      </c>
      <c r="D47" s="59"/>
      <c r="E47" s="60"/>
      <c r="F47" s="61"/>
      <c r="G47" s="60"/>
      <c r="H47" s="61"/>
      <c r="I47" s="60"/>
      <c r="J47" s="60"/>
      <c r="K47" s="60"/>
      <c r="L47" s="60"/>
      <c r="M47" s="62"/>
      <c r="N47" s="63"/>
    </row>
    <row r="48" spans="1:14" ht="26.25" customHeight="1" x14ac:dyDescent="0.2">
      <c r="A48" s="64" t="s">
        <v>179</v>
      </c>
      <c r="B48" s="65"/>
      <c r="C48" s="66" t="s">
        <v>197</v>
      </c>
      <c r="D48" s="67" t="s">
        <v>88</v>
      </c>
      <c r="E48" s="72"/>
      <c r="F48" s="83">
        <v>1</v>
      </c>
      <c r="G48" s="72"/>
      <c r="H48" s="70">
        <v>4</v>
      </c>
      <c r="I48" s="71"/>
      <c r="J48" s="72"/>
      <c r="K48" s="71"/>
      <c r="L48" s="71"/>
      <c r="M48" s="73">
        <f t="shared" ref="M48:M49" si="1">IF(ISNUMBER($K48),IF(ISNUMBER($G48),ROUND($K48*$G48,2),ROUND($K48*$F48,2)),IF(ISNUMBER($G48),ROUND($I48*$G48,2),ROUND($I48*$F48,2)))</f>
        <v>0</v>
      </c>
      <c r="N48" s="63"/>
    </row>
    <row r="49" spans="1:14" ht="26.25" customHeight="1" x14ac:dyDescent="0.2">
      <c r="A49" s="64" t="s">
        <v>187</v>
      </c>
      <c r="B49" s="65"/>
      <c r="C49" s="66" t="s">
        <v>198</v>
      </c>
      <c r="D49" s="67" t="s">
        <v>88</v>
      </c>
      <c r="E49" s="72"/>
      <c r="F49" s="83">
        <v>1</v>
      </c>
      <c r="G49" s="72"/>
      <c r="H49" s="70">
        <v>4</v>
      </c>
      <c r="I49" s="71"/>
      <c r="J49" s="72"/>
      <c r="K49" s="71"/>
      <c r="L49" s="71"/>
      <c r="M49" s="73">
        <f t="shared" si="1"/>
        <v>0</v>
      </c>
      <c r="N49" s="63"/>
    </row>
    <row r="50" spans="1:14" ht="37.5" customHeight="1" thickBot="1" x14ac:dyDescent="0.25">
      <c r="A50" s="64" t="s">
        <v>194</v>
      </c>
      <c r="B50" s="65"/>
      <c r="C50" s="66" t="s">
        <v>516</v>
      </c>
      <c r="D50" s="59"/>
      <c r="E50" s="60"/>
      <c r="F50" s="61"/>
      <c r="G50" s="60"/>
      <c r="H50" s="61"/>
      <c r="I50" s="60"/>
      <c r="J50" s="60"/>
      <c r="K50" s="60"/>
      <c r="L50" s="60"/>
      <c r="M50" s="62"/>
      <c r="N50" s="63"/>
    </row>
    <row r="51" spans="1:14" ht="15" customHeight="1" x14ac:dyDescent="0.2">
      <c r="A51" s="120" t="s">
        <v>199</v>
      </c>
      <c r="B51" s="121"/>
      <c r="C51" s="121"/>
      <c r="D51" s="121"/>
      <c r="E51" s="121"/>
      <c r="F51" s="121"/>
      <c r="G51" s="121"/>
      <c r="H51" s="121"/>
      <c r="I51" s="121"/>
      <c r="M51" s="87">
        <f>SUM(M$10:M$11)+M$15+M$17+M$23+M$26+M$30+M$34+M$37+M$39+M$41+M$44+SUM(M$48:M$49)</f>
        <v>0</v>
      </c>
      <c r="N51" s="88"/>
    </row>
    <row r="52" spans="1:14" ht="15" customHeight="1" x14ac:dyDescent="0.2">
      <c r="A52" s="122" t="s">
        <v>115</v>
      </c>
      <c r="B52" s="123"/>
      <c r="C52" s="123"/>
      <c r="D52" s="123"/>
      <c r="E52" s="123"/>
      <c r="F52" s="123"/>
      <c r="G52" s="123"/>
      <c r="H52" s="123"/>
      <c r="I52" s="123"/>
      <c r="M52" s="89">
        <f>(SUMIF($H$8:$H$50,4,$M$8:$M$50))*0.1</f>
        <v>0</v>
      </c>
      <c r="N52" s="88"/>
    </row>
    <row r="53" spans="1:14" ht="15" customHeight="1" thickBot="1" x14ac:dyDescent="0.25">
      <c r="A53" s="104" t="s">
        <v>200</v>
      </c>
      <c r="B53" s="105"/>
      <c r="C53" s="105"/>
      <c r="D53" s="105"/>
      <c r="E53" s="105"/>
      <c r="F53" s="105"/>
      <c r="G53" s="105"/>
      <c r="H53" s="105"/>
      <c r="I53" s="105"/>
      <c r="M53" s="90">
        <f>SUM(M$51:M$52)</f>
        <v>0</v>
      </c>
      <c r="N53" s="88"/>
    </row>
    <row r="56" spans="1:14" ht="16.5" customHeight="1" x14ac:dyDescent="0.2">
      <c r="A56" s="124" t="s">
        <v>201</v>
      </c>
      <c r="B56" s="125"/>
      <c r="C56" s="125"/>
      <c r="D56" s="125"/>
      <c r="E56" s="125"/>
      <c r="F56" s="125"/>
      <c r="G56" s="125"/>
      <c r="H56" s="125"/>
      <c r="I56" s="125"/>
      <c r="J56" s="125"/>
      <c r="K56" s="125"/>
      <c r="L56" s="125"/>
      <c r="M56" s="126"/>
      <c r="N56" s="92"/>
    </row>
    <row r="57" spans="1:14" ht="26.25" customHeight="1" x14ac:dyDescent="0.2">
      <c r="A57" s="93" t="s">
        <v>202</v>
      </c>
      <c r="B57" s="94"/>
      <c r="C57" s="95" t="s">
        <v>203</v>
      </c>
      <c r="D57" s="67" t="s">
        <v>73</v>
      </c>
      <c r="E57" s="68"/>
      <c r="F57" s="69">
        <v>16</v>
      </c>
      <c r="G57" s="68"/>
      <c r="H57" s="70">
        <v>4</v>
      </c>
      <c r="I57" s="71"/>
      <c r="J57" s="72"/>
      <c r="K57" s="71"/>
      <c r="L57" s="71"/>
      <c r="M57" s="73">
        <f>IF(ISNUMBER($K57),IF(ISNUMBER($G57),ROUND($K57*$G57,2),ROUND($K57*$F57,2)),IF(ISNUMBER($G57),ROUND($I57*$G57,2),ROUND($I57*$F57,2)))</f>
        <v>0</v>
      </c>
      <c r="N57" s="63"/>
    </row>
    <row r="58" spans="1:14" ht="20.25" customHeight="1" x14ac:dyDescent="0.2">
      <c r="A58" s="75" t="s">
        <v>81</v>
      </c>
      <c r="B58" s="76"/>
      <c r="C58" s="77" t="s">
        <v>204</v>
      </c>
      <c r="D58" s="78"/>
      <c r="F58" s="78"/>
      <c r="G58" s="79"/>
      <c r="H58" s="78"/>
      <c r="I58" s="80"/>
      <c r="M58" s="81"/>
      <c r="N58" s="82"/>
    </row>
    <row r="59" spans="1:14" ht="18.75" customHeight="1" x14ac:dyDescent="0.2">
      <c r="A59" s="93" t="s">
        <v>205</v>
      </c>
      <c r="B59" s="94"/>
      <c r="C59" s="95" t="s">
        <v>206</v>
      </c>
      <c r="D59" s="67" t="s">
        <v>80</v>
      </c>
      <c r="E59" s="74"/>
      <c r="F59" s="70">
        <v>5</v>
      </c>
      <c r="G59" s="74"/>
      <c r="H59" s="70">
        <v>4</v>
      </c>
      <c r="I59" s="71"/>
      <c r="J59" s="72"/>
      <c r="K59" s="71"/>
      <c r="L59" s="71"/>
      <c r="M59" s="73">
        <f>IF(ISNUMBER($K59),IF(ISNUMBER($G59),ROUND($K59*$G59,2),ROUND($K59*$F59,2)),IF(ISNUMBER($G59),ROUND($I59*$G59,2),ROUND($I59*$F59,2)))</f>
        <v>0</v>
      </c>
      <c r="N59" s="63"/>
    </row>
    <row r="60" spans="1:14" ht="33" customHeight="1" x14ac:dyDescent="0.2">
      <c r="A60" s="75" t="s">
        <v>81</v>
      </c>
      <c r="B60" s="76"/>
      <c r="C60" s="77" t="s">
        <v>207</v>
      </c>
      <c r="D60" s="78"/>
      <c r="F60" s="78"/>
      <c r="G60" s="79"/>
      <c r="H60" s="78"/>
      <c r="I60" s="80"/>
      <c r="M60" s="81"/>
      <c r="N60" s="82"/>
    </row>
    <row r="61" spans="1:14" ht="18.75" customHeight="1" x14ac:dyDescent="0.2">
      <c r="A61" s="93" t="s">
        <v>208</v>
      </c>
      <c r="B61" s="94"/>
      <c r="C61" s="95" t="s">
        <v>209</v>
      </c>
      <c r="D61" s="67" t="s">
        <v>80</v>
      </c>
      <c r="E61" s="74"/>
      <c r="F61" s="70">
        <v>1</v>
      </c>
      <c r="G61" s="74"/>
      <c r="H61" s="70">
        <v>1</v>
      </c>
      <c r="I61" s="71"/>
      <c r="J61" s="72"/>
      <c r="K61" s="71"/>
      <c r="L61" s="71"/>
      <c r="M61" s="73">
        <f>IF(ISNUMBER($K61),IF(ISNUMBER($G61),ROUND($K61*$G61,2),ROUND($K61*$F61,2)),IF(ISNUMBER($G61),ROUND($I61*$G61,2),ROUND($I61*$F61,2)))</f>
        <v>0</v>
      </c>
      <c r="N61" s="63"/>
    </row>
    <row r="62" spans="1:14" ht="20.25" customHeight="1" x14ac:dyDescent="0.2">
      <c r="A62" s="75" t="s">
        <v>81</v>
      </c>
      <c r="B62" s="76"/>
      <c r="C62" s="77" t="s">
        <v>210</v>
      </c>
      <c r="D62" s="78"/>
      <c r="F62" s="78"/>
      <c r="G62" s="79"/>
      <c r="H62" s="78"/>
      <c r="I62" s="80"/>
      <c r="M62" s="81"/>
      <c r="N62" s="82"/>
    </row>
    <row r="63" spans="1:14" ht="18.75" customHeight="1" x14ac:dyDescent="0.2">
      <c r="A63" s="93" t="s">
        <v>211</v>
      </c>
      <c r="B63" s="94"/>
      <c r="C63" s="95" t="s">
        <v>212</v>
      </c>
      <c r="D63" s="67" t="s">
        <v>80</v>
      </c>
      <c r="E63" s="74"/>
      <c r="F63" s="70">
        <v>1</v>
      </c>
      <c r="G63" s="74"/>
      <c r="H63" s="70">
        <v>1</v>
      </c>
      <c r="I63" s="71"/>
      <c r="J63" s="72"/>
      <c r="K63" s="71"/>
      <c r="L63" s="71"/>
      <c r="M63" s="73">
        <f>IF(ISNUMBER($K63),IF(ISNUMBER($G63),ROUND($K63*$G63,2),ROUND($K63*$F63,2)),IF(ISNUMBER($G63),ROUND($I63*$G63,2),ROUND($I63*$F63,2)))</f>
        <v>0</v>
      </c>
      <c r="N63" s="63"/>
    </row>
    <row r="64" spans="1:14" ht="20.25" customHeight="1" x14ac:dyDescent="0.2">
      <c r="A64" s="75" t="s">
        <v>81</v>
      </c>
      <c r="B64" s="76"/>
      <c r="C64" s="77" t="s">
        <v>213</v>
      </c>
      <c r="D64" s="78"/>
      <c r="F64" s="78"/>
      <c r="G64" s="79"/>
      <c r="H64" s="78"/>
      <c r="I64" s="80"/>
      <c r="M64" s="81"/>
      <c r="N64" s="82"/>
    </row>
    <row r="65" spans="1:14" ht="18.75" customHeight="1" x14ac:dyDescent="0.2">
      <c r="A65" s="93" t="s">
        <v>214</v>
      </c>
      <c r="B65" s="94"/>
      <c r="C65" s="95" t="s">
        <v>215</v>
      </c>
      <c r="D65" s="67" t="s">
        <v>80</v>
      </c>
      <c r="E65" s="74"/>
      <c r="F65" s="70">
        <v>1</v>
      </c>
      <c r="G65" s="74"/>
      <c r="H65" s="70">
        <v>1</v>
      </c>
      <c r="I65" s="71"/>
      <c r="J65" s="72"/>
      <c r="K65" s="71"/>
      <c r="L65" s="71"/>
      <c r="M65" s="73">
        <f>IF(ISNUMBER($K65),IF(ISNUMBER($G65),ROUND($K65*$G65,2),ROUND($K65*$F65,2)),IF(ISNUMBER($G65),ROUND($I65*$G65,2),ROUND($I65*$F65,2)))</f>
        <v>0</v>
      </c>
      <c r="N65" s="63"/>
    </row>
    <row r="66" spans="1:14" ht="20.25" customHeight="1" x14ac:dyDescent="0.2">
      <c r="A66" s="75" t="s">
        <v>81</v>
      </c>
      <c r="B66" s="76"/>
      <c r="C66" s="77" t="s">
        <v>216</v>
      </c>
      <c r="D66" s="78"/>
      <c r="F66" s="78"/>
      <c r="G66" s="79"/>
      <c r="H66" s="78"/>
      <c r="I66" s="80"/>
      <c r="M66" s="81"/>
      <c r="N66" s="82"/>
    </row>
    <row r="67" spans="1:14" ht="18.75" customHeight="1" x14ac:dyDescent="0.2">
      <c r="A67" s="93" t="s">
        <v>217</v>
      </c>
      <c r="B67" s="94"/>
      <c r="C67" s="95" t="s">
        <v>218</v>
      </c>
      <c r="D67" s="67" t="s">
        <v>160</v>
      </c>
      <c r="E67" s="68"/>
      <c r="F67" s="69">
        <v>30</v>
      </c>
      <c r="G67" s="68"/>
      <c r="H67" s="70">
        <v>4</v>
      </c>
      <c r="I67" s="71"/>
      <c r="J67" s="72"/>
      <c r="K67" s="71"/>
      <c r="L67" s="71"/>
      <c r="M67" s="73">
        <f>IF(ISNUMBER($K67),IF(ISNUMBER($G67),ROUND($K67*$G67,2),ROUND($K67*$F67,2)),IF(ISNUMBER($G67),ROUND($I67*$G67,2),ROUND($I67*$F67,2)))</f>
        <v>0</v>
      </c>
      <c r="N67" s="63"/>
    </row>
    <row r="68" spans="1:14" ht="20.25" customHeight="1" thickBot="1" x14ac:dyDescent="0.25">
      <c r="A68" s="75" t="s">
        <v>81</v>
      </c>
      <c r="B68" s="76"/>
      <c r="C68" s="77" t="s">
        <v>219</v>
      </c>
      <c r="D68" s="78"/>
      <c r="F68" s="78"/>
      <c r="G68" s="79"/>
      <c r="H68" s="78"/>
      <c r="I68" s="80"/>
      <c r="M68" s="81"/>
      <c r="N68" s="82"/>
    </row>
    <row r="69" spans="1:14" ht="26.25" customHeight="1" thickTop="1" thickBot="1" x14ac:dyDescent="0.25">
      <c r="A69" s="127" t="s">
        <v>220</v>
      </c>
      <c r="B69" s="128"/>
      <c r="C69" s="128"/>
      <c r="D69" s="128"/>
      <c r="E69" s="128"/>
      <c r="F69" s="128"/>
      <c r="G69" s="128"/>
      <c r="H69" s="128"/>
      <c r="I69" s="128"/>
      <c r="M69" s="96">
        <f>SUM(M$57:M$68)</f>
        <v>0</v>
      </c>
      <c r="N69" s="97"/>
    </row>
    <row r="70" spans="1:14" ht="26.25" customHeight="1" x14ac:dyDescent="0.2">
      <c r="A70" s="129" t="s">
        <v>221</v>
      </c>
      <c r="B70" s="130"/>
      <c r="C70" s="130"/>
      <c r="D70" s="130"/>
      <c r="E70" s="130"/>
      <c r="F70" s="130"/>
      <c r="G70" s="130"/>
      <c r="H70" s="130"/>
      <c r="I70" s="130"/>
      <c r="M70" s="98">
        <f>M$57+M$59+M$61+M$63+M$65+M$67</f>
        <v>0</v>
      </c>
      <c r="N70" s="99"/>
    </row>
    <row r="71" spans="1:14" ht="26.25" customHeight="1" x14ac:dyDescent="0.2">
      <c r="A71" s="131" t="s">
        <v>222</v>
      </c>
      <c r="B71" s="132"/>
      <c r="C71" s="132"/>
      <c r="D71" s="132"/>
      <c r="E71" s="132"/>
      <c r="F71" s="132"/>
      <c r="G71" s="132"/>
      <c r="H71" s="132"/>
      <c r="I71" s="132"/>
      <c r="M71" s="100">
        <f>(SUMIF($H$57:$H$69,4,$M$57:$M$69))*0.1</f>
        <v>0</v>
      </c>
      <c r="N71" s="99"/>
    </row>
    <row r="72" spans="1:14" ht="26.25" customHeight="1" x14ac:dyDescent="0.2">
      <c r="A72" s="131" t="s">
        <v>223</v>
      </c>
      <c r="B72" s="132"/>
      <c r="C72" s="132"/>
      <c r="D72" s="132"/>
      <c r="E72" s="132"/>
      <c r="F72" s="132"/>
      <c r="G72" s="132"/>
      <c r="H72" s="132"/>
      <c r="I72" s="132"/>
      <c r="M72" s="100">
        <f>(SUMIF($H$57:$H$69,1,$M$57:$M$69))*0.2</f>
        <v>0</v>
      </c>
      <c r="N72" s="99"/>
    </row>
    <row r="73" spans="1:14" ht="24.75" customHeight="1" thickBot="1" x14ac:dyDescent="0.25">
      <c r="A73" s="133" t="s">
        <v>224</v>
      </c>
      <c r="B73" s="134"/>
      <c r="C73" s="134"/>
      <c r="D73" s="134"/>
      <c r="E73" s="134"/>
      <c r="F73" s="134"/>
      <c r="G73" s="134"/>
      <c r="H73" s="134"/>
      <c r="I73" s="134"/>
      <c r="M73" s="101">
        <f>SUM(M$70:M$72)</f>
        <v>0</v>
      </c>
      <c r="N73" s="99"/>
    </row>
  </sheetData>
  <sheetProtection algorithmName="SHA-512" hashValue="etXo7ydxaBPLn/6iY5MlHnJqayjZD/R3wwbWdlzeeYypDSJcUwYl4pzUMvwlWsk4i+tNtogE4b5QWHe0ORGwVg==" saltValue="hK4L7AcvycxrY6PJA/f+3taai1+iD9NsKVSOOB0mcLtP3rtrluybzJaWefXV9xJV/4NlMbAfjS4goQ2OPqeoQQ==" spinCount="100000" sheet="1" objects="1" scenarios="1"/>
  <mergeCells count="16">
    <mergeCell ref="A70:I70"/>
    <mergeCell ref="A71:I71"/>
    <mergeCell ref="A72:I72"/>
    <mergeCell ref="A73:I73"/>
    <mergeCell ref="A36:I36"/>
    <mergeCell ref="A51:I51"/>
    <mergeCell ref="A52:I52"/>
    <mergeCell ref="A53:I53"/>
    <mergeCell ref="A56:M56"/>
    <mergeCell ref="A69:I69"/>
    <mergeCell ref="A1:M2"/>
    <mergeCell ref="A3:M4"/>
    <mergeCell ref="A5:M5"/>
    <mergeCell ref="A16:I16"/>
    <mergeCell ref="A24:I24"/>
    <mergeCell ref="A32:I32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showZeros="0" workbookViewId="0">
      <pane ySplit="6" topLeftCell="A7" activePane="bottomLeft" state="frozen"/>
      <selection pane="bottomLeft" activeCell="M86" sqref="M86"/>
    </sheetView>
  </sheetViews>
  <sheetFormatPr baseColWidth="10" defaultColWidth="8.5703125" defaultRowHeight="15" customHeight="1" x14ac:dyDescent="0.2"/>
  <cols>
    <col min="1" max="1" width="12.85546875" style="91" customWidth="1"/>
    <col min="2" max="2" width="0" style="91" hidden="1" customWidth="1"/>
    <col min="3" max="3" width="51.42578125" style="91" customWidth="1"/>
    <col min="4" max="4" width="12.140625" style="91" customWidth="1"/>
    <col min="5" max="5" width="0" style="50" hidden="1" customWidth="1"/>
    <col min="6" max="6" width="10.5703125" style="91" customWidth="1"/>
    <col min="7" max="7" width="10.140625" style="50" customWidth="1"/>
    <col min="8" max="8" width="9.28515625" style="91" hidden="1" customWidth="1"/>
    <col min="9" max="9" width="17.140625" style="50" customWidth="1"/>
    <col min="10" max="12" width="0" style="50" hidden="1" customWidth="1"/>
    <col min="13" max="13" width="22.85546875" style="91" customWidth="1"/>
    <col min="14" max="14" width="0" style="50" hidden="1" customWidth="1"/>
    <col min="15" max="16384" width="8.5703125" style="44"/>
  </cols>
  <sheetData>
    <row r="1" spans="1:14" ht="18.75" customHeight="1" x14ac:dyDescent="0.2">
      <c r="A1" s="106" t="s">
        <v>55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8"/>
      <c r="N1" s="43"/>
    </row>
    <row r="2" spans="1:14" ht="15" customHeight="1" x14ac:dyDescent="0.2">
      <c r="A2" s="109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1"/>
      <c r="N2" s="45"/>
    </row>
    <row r="3" spans="1:14" ht="7.5" customHeight="1" x14ac:dyDescent="0.2">
      <c r="A3" s="112" t="s">
        <v>56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4"/>
      <c r="N3" s="46"/>
    </row>
    <row r="4" spans="1:14" ht="30" customHeight="1" thickBot="1" x14ac:dyDescent="0.25">
      <c r="A4" s="112" t="s">
        <v>56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4"/>
      <c r="N4" s="47"/>
    </row>
    <row r="5" spans="1:14" ht="30" customHeight="1" thickBot="1" x14ac:dyDescent="0.25">
      <c r="A5" s="115" t="s">
        <v>225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7" t="s">
        <v>57</v>
      </c>
      <c r="N5" s="48"/>
    </row>
    <row r="6" spans="1:14" ht="7.5" customHeight="1" thickBot="1" x14ac:dyDescent="0.25">
      <c r="A6" s="45"/>
      <c r="B6" s="49"/>
      <c r="C6" s="45"/>
      <c r="D6" s="50"/>
      <c r="F6" s="50"/>
      <c r="H6" s="50"/>
      <c r="M6" s="50"/>
      <c r="N6" s="45"/>
    </row>
    <row r="7" spans="1:14" ht="31.5" customHeight="1" x14ac:dyDescent="0.2">
      <c r="A7" s="51" t="s">
        <v>58</v>
      </c>
      <c r="B7" s="52" t="s">
        <v>59</v>
      </c>
      <c r="C7" s="53" t="s">
        <v>60</v>
      </c>
      <c r="D7" s="53" t="s">
        <v>61</v>
      </c>
      <c r="F7" s="53" t="s">
        <v>62</v>
      </c>
      <c r="G7" s="53" t="s">
        <v>63</v>
      </c>
      <c r="H7" s="53" t="s">
        <v>53</v>
      </c>
      <c r="I7" s="53" t="s">
        <v>64</v>
      </c>
      <c r="M7" s="54" t="s">
        <v>65</v>
      </c>
      <c r="N7" s="55" t="s">
        <v>66</v>
      </c>
    </row>
    <row r="8" spans="1:14" ht="45" customHeight="1" x14ac:dyDescent="0.2">
      <c r="A8" s="56" t="s">
        <v>226</v>
      </c>
      <c r="B8" s="57"/>
      <c r="C8" s="58" t="s">
        <v>227</v>
      </c>
      <c r="D8" s="59"/>
      <c r="E8" s="60"/>
      <c r="F8" s="61"/>
      <c r="G8" s="60"/>
      <c r="H8" s="61"/>
      <c r="I8" s="60"/>
      <c r="J8" s="60"/>
      <c r="K8" s="60"/>
      <c r="L8" s="60"/>
      <c r="M8" s="62"/>
      <c r="N8" s="63"/>
    </row>
    <row r="9" spans="1:14" ht="37.5" customHeight="1" x14ac:dyDescent="0.2">
      <c r="A9" s="64" t="s">
        <v>228</v>
      </c>
      <c r="B9" s="65"/>
      <c r="C9" s="66" t="s">
        <v>229</v>
      </c>
      <c r="D9" s="59"/>
      <c r="E9" s="60"/>
      <c r="F9" s="61"/>
      <c r="G9" s="60"/>
      <c r="H9" s="61"/>
      <c r="I9" s="60"/>
      <c r="J9" s="60"/>
      <c r="K9" s="60"/>
      <c r="L9" s="60"/>
      <c r="M9" s="62"/>
      <c r="N9" s="63"/>
    </row>
    <row r="10" spans="1:14" ht="26.25" customHeight="1" x14ac:dyDescent="0.2">
      <c r="A10" s="64" t="s">
        <v>230</v>
      </c>
      <c r="B10" s="65"/>
      <c r="C10" s="66" t="s">
        <v>231</v>
      </c>
      <c r="D10" s="67" t="s">
        <v>88</v>
      </c>
      <c r="E10" s="72"/>
      <c r="F10" s="83">
        <v>1</v>
      </c>
      <c r="G10" s="72"/>
      <c r="H10" s="70">
        <v>4</v>
      </c>
      <c r="I10" s="71"/>
      <c r="J10" s="72"/>
      <c r="K10" s="71"/>
      <c r="L10" s="71"/>
      <c r="M10" s="73">
        <f t="shared" ref="M10:M13" si="0">IF(ISNUMBER($K10),IF(ISNUMBER($G10),ROUND($K10*$G10,2),ROUND($K10*$F10,2)),IF(ISNUMBER($G10),ROUND($I10*$G10,2),ROUND($I10*$F10,2)))</f>
        <v>0</v>
      </c>
      <c r="N10" s="63"/>
    </row>
    <row r="11" spans="1:14" ht="26.25" customHeight="1" x14ac:dyDescent="0.2">
      <c r="A11" s="64" t="s">
        <v>232</v>
      </c>
      <c r="B11" s="65"/>
      <c r="C11" s="66" t="s">
        <v>89</v>
      </c>
      <c r="D11" s="67" t="s">
        <v>88</v>
      </c>
      <c r="E11" s="72"/>
      <c r="F11" s="83">
        <v>1</v>
      </c>
      <c r="G11" s="72"/>
      <c r="H11" s="70">
        <v>4</v>
      </c>
      <c r="I11" s="71"/>
      <c r="J11" s="72"/>
      <c r="K11" s="71"/>
      <c r="L11" s="71"/>
      <c r="M11" s="73">
        <f t="shared" si="0"/>
        <v>0</v>
      </c>
      <c r="N11" s="63"/>
    </row>
    <row r="12" spans="1:14" ht="26.25" customHeight="1" x14ac:dyDescent="0.2">
      <c r="A12" s="64" t="s">
        <v>234</v>
      </c>
      <c r="B12" s="65"/>
      <c r="C12" s="66" t="s">
        <v>233</v>
      </c>
      <c r="D12" s="67" t="s">
        <v>88</v>
      </c>
      <c r="E12" s="72"/>
      <c r="F12" s="83">
        <v>1</v>
      </c>
      <c r="G12" s="72"/>
      <c r="H12" s="70">
        <v>4</v>
      </c>
      <c r="I12" s="71"/>
      <c r="J12" s="72"/>
      <c r="K12" s="71"/>
      <c r="L12" s="71"/>
      <c r="M12" s="73">
        <f t="shared" si="0"/>
        <v>0</v>
      </c>
      <c r="N12" s="63"/>
    </row>
    <row r="13" spans="1:14" ht="26.25" customHeight="1" x14ac:dyDescent="0.2">
      <c r="A13" s="64" t="s">
        <v>517</v>
      </c>
      <c r="B13" s="65"/>
      <c r="C13" s="66" t="s">
        <v>235</v>
      </c>
      <c r="D13" s="67" t="s">
        <v>88</v>
      </c>
      <c r="E13" s="72"/>
      <c r="F13" s="83">
        <v>1</v>
      </c>
      <c r="G13" s="72"/>
      <c r="H13" s="70">
        <v>4</v>
      </c>
      <c r="I13" s="71"/>
      <c r="J13" s="72"/>
      <c r="K13" s="71"/>
      <c r="L13" s="71"/>
      <c r="M13" s="73">
        <f t="shared" si="0"/>
        <v>0</v>
      </c>
      <c r="N13" s="63"/>
    </row>
    <row r="14" spans="1:14" ht="37.5" customHeight="1" x14ac:dyDescent="0.2">
      <c r="A14" s="64" t="s">
        <v>236</v>
      </c>
      <c r="B14" s="65"/>
      <c r="C14" s="66" t="s">
        <v>237</v>
      </c>
      <c r="D14" s="59"/>
      <c r="E14" s="60"/>
      <c r="F14" s="61"/>
      <c r="G14" s="60"/>
      <c r="H14" s="61"/>
      <c r="I14" s="60"/>
      <c r="J14" s="60"/>
      <c r="K14" s="60"/>
      <c r="L14" s="60"/>
      <c r="M14" s="62"/>
      <c r="N14" s="63"/>
    </row>
    <row r="15" spans="1:14" ht="26.25" customHeight="1" x14ac:dyDescent="0.2">
      <c r="A15" s="64" t="s">
        <v>238</v>
      </c>
      <c r="B15" s="65"/>
      <c r="C15" s="66" t="s">
        <v>239</v>
      </c>
      <c r="D15" s="59"/>
      <c r="E15" s="60"/>
      <c r="F15" s="61"/>
      <c r="G15" s="60"/>
      <c r="H15" s="61"/>
      <c r="I15" s="60"/>
      <c r="J15" s="60"/>
      <c r="K15" s="60"/>
      <c r="L15" s="60"/>
      <c r="M15" s="62"/>
      <c r="N15" s="63"/>
    </row>
    <row r="16" spans="1:14" ht="22.5" customHeight="1" x14ac:dyDescent="0.2">
      <c r="A16" s="64" t="s">
        <v>240</v>
      </c>
      <c r="B16" s="65"/>
      <c r="C16" s="84" t="s">
        <v>241</v>
      </c>
      <c r="D16" s="67" t="s">
        <v>160</v>
      </c>
      <c r="E16" s="68"/>
      <c r="F16" s="69">
        <v>27</v>
      </c>
      <c r="G16" s="68"/>
      <c r="H16" s="70">
        <v>4</v>
      </c>
      <c r="I16" s="71"/>
      <c r="J16" s="72"/>
      <c r="K16" s="71"/>
      <c r="L16" s="71"/>
      <c r="M16" s="73">
        <f>IF(ISNUMBER($K16),IF(ISNUMBER($G16),ROUND($K16*$G16,2),ROUND($K16*$F16,2)),IF(ISNUMBER($G16),ROUND($I16*$G16,2),ROUND($I16*$F16,2)))</f>
        <v>0</v>
      </c>
      <c r="N16" s="63"/>
    </row>
    <row r="17" spans="1:14" ht="20.25" customHeight="1" x14ac:dyDescent="0.2">
      <c r="A17" s="75" t="s">
        <v>81</v>
      </c>
      <c r="B17" s="76"/>
      <c r="C17" s="77" t="s">
        <v>518</v>
      </c>
      <c r="D17" s="78"/>
      <c r="F17" s="78"/>
      <c r="G17" s="79"/>
      <c r="H17" s="78"/>
      <c r="I17" s="80"/>
      <c r="M17" s="81"/>
      <c r="N17" s="82"/>
    </row>
    <row r="18" spans="1:14" ht="22.5" customHeight="1" x14ac:dyDescent="0.2">
      <c r="A18" s="64" t="s">
        <v>242</v>
      </c>
      <c r="B18" s="65"/>
      <c r="C18" s="84" t="s">
        <v>519</v>
      </c>
      <c r="D18" s="67" t="s">
        <v>160</v>
      </c>
      <c r="E18" s="68"/>
      <c r="F18" s="69">
        <v>60</v>
      </c>
      <c r="G18" s="68"/>
      <c r="H18" s="70">
        <v>4</v>
      </c>
      <c r="I18" s="71"/>
      <c r="J18" s="72"/>
      <c r="K18" s="71"/>
      <c r="L18" s="71"/>
      <c r="M18" s="73">
        <f>IF(ISNUMBER($K18),IF(ISNUMBER($G18),ROUND($K18*$G18,2),ROUND($K18*$F18,2)),IF(ISNUMBER($G18),ROUND($I18*$G18,2),ROUND($I18*$F18,2)))</f>
        <v>0</v>
      </c>
      <c r="N18" s="63"/>
    </row>
    <row r="19" spans="1:14" ht="20.25" customHeight="1" x14ac:dyDescent="0.2">
      <c r="A19" s="75" t="s">
        <v>81</v>
      </c>
      <c r="B19" s="76"/>
      <c r="C19" s="77" t="s">
        <v>518</v>
      </c>
      <c r="D19" s="78"/>
      <c r="F19" s="78"/>
      <c r="G19" s="79"/>
      <c r="H19" s="78"/>
      <c r="I19" s="80"/>
      <c r="M19" s="81"/>
      <c r="N19" s="82"/>
    </row>
    <row r="20" spans="1:14" ht="22.5" customHeight="1" x14ac:dyDescent="0.2">
      <c r="A20" s="64" t="s">
        <v>520</v>
      </c>
      <c r="B20" s="65"/>
      <c r="C20" s="84" t="s">
        <v>243</v>
      </c>
      <c r="D20" s="67" t="s">
        <v>160</v>
      </c>
      <c r="E20" s="68"/>
      <c r="F20" s="69">
        <v>21</v>
      </c>
      <c r="G20" s="68"/>
      <c r="H20" s="70">
        <v>4</v>
      </c>
      <c r="I20" s="71"/>
      <c r="J20" s="72"/>
      <c r="K20" s="71"/>
      <c r="L20" s="71"/>
      <c r="M20" s="73">
        <f>IF(ISNUMBER($K20),IF(ISNUMBER($G20),ROUND($K20*$G20,2),ROUND($K20*$F20,2)),IF(ISNUMBER($G20),ROUND($I20*$G20,2),ROUND($I20*$F20,2)))</f>
        <v>0</v>
      </c>
      <c r="N20" s="63"/>
    </row>
    <row r="21" spans="1:14" ht="33" customHeight="1" x14ac:dyDescent="0.2">
      <c r="A21" s="75" t="s">
        <v>81</v>
      </c>
      <c r="B21" s="76"/>
      <c r="C21" s="77" t="s">
        <v>244</v>
      </c>
      <c r="D21" s="78"/>
      <c r="F21" s="78"/>
      <c r="G21" s="79"/>
      <c r="H21" s="78"/>
      <c r="I21" s="80"/>
      <c r="M21" s="81"/>
      <c r="N21" s="82"/>
    </row>
    <row r="22" spans="1:14" ht="20.25" customHeight="1" x14ac:dyDescent="0.2">
      <c r="A22" s="75"/>
      <c r="B22" s="76"/>
      <c r="C22" s="77" t="s">
        <v>245</v>
      </c>
      <c r="D22" s="78"/>
      <c r="F22" s="78"/>
      <c r="G22" s="79"/>
      <c r="H22" s="78"/>
      <c r="I22" s="80"/>
      <c r="M22" s="81"/>
      <c r="N22" s="82"/>
    </row>
    <row r="23" spans="1:14" ht="20.25" customHeight="1" x14ac:dyDescent="0.2">
      <c r="A23" s="75"/>
      <c r="B23" s="76"/>
      <c r="C23" s="77" t="s">
        <v>246</v>
      </c>
      <c r="D23" s="78"/>
      <c r="F23" s="78"/>
      <c r="G23" s="79"/>
      <c r="H23" s="78"/>
      <c r="I23" s="80"/>
      <c r="M23" s="81"/>
      <c r="N23" s="82"/>
    </row>
    <row r="24" spans="1:14" ht="31.5" customHeight="1" x14ac:dyDescent="0.2">
      <c r="A24" s="118" t="s">
        <v>247</v>
      </c>
      <c r="B24" s="119"/>
      <c r="C24" s="119"/>
      <c r="D24" s="119"/>
      <c r="E24" s="119"/>
      <c r="F24" s="119"/>
      <c r="G24" s="119"/>
      <c r="H24" s="119"/>
      <c r="I24" s="119"/>
      <c r="M24" s="85">
        <f>M$16+M$18+M$20</f>
        <v>0</v>
      </c>
      <c r="N24" s="86"/>
    </row>
    <row r="25" spans="1:14" ht="26.25" customHeight="1" x14ac:dyDescent="0.2">
      <c r="A25" s="64" t="s">
        <v>248</v>
      </c>
      <c r="B25" s="65"/>
      <c r="C25" s="66" t="s">
        <v>249</v>
      </c>
      <c r="D25" s="59"/>
      <c r="E25" s="60"/>
      <c r="F25" s="61"/>
      <c r="G25" s="60"/>
      <c r="H25" s="61"/>
      <c r="I25" s="60"/>
      <c r="J25" s="60"/>
      <c r="K25" s="60"/>
      <c r="L25" s="60"/>
      <c r="M25" s="62"/>
      <c r="N25" s="63"/>
    </row>
    <row r="26" spans="1:14" ht="22.5" customHeight="1" x14ac:dyDescent="0.2">
      <c r="A26" s="64" t="s">
        <v>250</v>
      </c>
      <c r="B26" s="65"/>
      <c r="C26" s="84" t="s">
        <v>251</v>
      </c>
      <c r="D26" s="67" t="s">
        <v>160</v>
      </c>
      <c r="E26" s="68"/>
      <c r="F26" s="69">
        <v>22</v>
      </c>
      <c r="G26" s="68"/>
      <c r="H26" s="70">
        <v>4</v>
      </c>
      <c r="I26" s="71"/>
      <c r="J26" s="72"/>
      <c r="K26" s="71"/>
      <c r="L26" s="71"/>
      <c r="M26" s="73">
        <f>IF(ISNUMBER($K26),IF(ISNUMBER($G26),ROUND($K26*$G26,2),ROUND($K26*$F26,2)),IF(ISNUMBER($G26),ROUND($I26*$G26,2),ROUND($I26*$F26,2)))</f>
        <v>0</v>
      </c>
      <c r="N26" s="63"/>
    </row>
    <row r="27" spans="1:14" ht="20.25" customHeight="1" x14ac:dyDescent="0.2">
      <c r="A27" s="75" t="s">
        <v>81</v>
      </c>
      <c r="B27" s="76"/>
      <c r="C27" s="77" t="s">
        <v>521</v>
      </c>
      <c r="D27" s="78"/>
      <c r="F27" s="78"/>
      <c r="G27" s="79"/>
      <c r="H27" s="78"/>
      <c r="I27" s="80"/>
      <c r="M27" s="81"/>
      <c r="N27" s="82"/>
    </row>
    <row r="28" spans="1:14" ht="22.5" customHeight="1" x14ac:dyDescent="0.2">
      <c r="A28" s="64" t="s">
        <v>522</v>
      </c>
      <c r="B28" s="65"/>
      <c r="C28" s="84" t="s">
        <v>523</v>
      </c>
      <c r="D28" s="67" t="s">
        <v>160</v>
      </c>
      <c r="E28" s="68"/>
      <c r="F28" s="69">
        <v>40</v>
      </c>
      <c r="G28" s="68"/>
      <c r="H28" s="70">
        <v>4</v>
      </c>
      <c r="I28" s="71"/>
      <c r="J28" s="72"/>
      <c r="K28" s="71"/>
      <c r="L28" s="71"/>
      <c r="M28" s="73">
        <f>IF(ISNUMBER($K28),IF(ISNUMBER($G28),ROUND($K28*$G28,2),ROUND($K28*$F28,2)),IF(ISNUMBER($G28),ROUND($I28*$G28,2),ROUND($I28*$F28,2)))</f>
        <v>0</v>
      </c>
      <c r="N28" s="63"/>
    </row>
    <row r="29" spans="1:14" ht="20.25" customHeight="1" x14ac:dyDescent="0.2">
      <c r="A29" s="75" t="s">
        <v>81</v>
      </c>
      <c r="B29" s="76"/>
      <c r="C29" s="77" t="s">
        <v>521</v>
      </c>
      <c r="D29" s="78"/>
      <c r="F29" s="78"/>
      <c r="G29" s="79"/>
      <c r="H29" s="78"/>
      <c r="I29" s="80"/>
      <c r="M29" s="81"/>
      <c r="N29" s="82"/>
    </row>
    <row r="30" spans="1:14" ht="31.5" customHeight="1" x14ac:dyDescent="0.2">
      <c r="A30" s="118" t="s">
        <v>252</v>
      </c>
      <c r="B30" s="119"/>
      <c r="C30" s="119"/>
      <c r="D30" s="119"/>
      <c r="E30" s="119"/>
      <c r="F30" s="119"/>
      <c r="G30" s="119"/>
      <c r="H30" s="119"/>
      <c r="I30" s="119"/>
      <c r="M30" s="85">
        <f>M$26+M$28</f>
        <v>0</v>
      </c>
      <c r="N30" s="86"/>
    </row>
    <row r="31" spans="1:14" ht="37.5" customHeight="1" x14ac:dyDescent="0.2">
      <c r="A31" s="64" t="s">
        <v>253</v>
      </c>
      <c r="B31" s="65"/>
      <c r="C31" s="66" t="s">
        <v>254</v>
      </c>
      <c r="D31" s="59"/>
      <c r="E31" s="60"/>
      <c r="F31" s="61"/>
      <c r="G31" s="60"/>
      <c r="H31" s="61"/>
      <c r="I31" s="60"/>
      <c r="J31" s="60"/>
      <c r="K31" s="60"/>
      <c r="L31" s="60"/>
      <c r="M31" s="62"/>
      <c r="N31" s="63"/>
    </row>
    <row r="32" spans="1:14" ht="26.25" customHeight="1" x14ac:dyDescent="0.2">
      <c r="A32" s="64" t="s">
        <v>255</v>
      </c>
      <c r="B32" s="65"/>
      <c r="C32" s="66" t="s">
        <v>256</v>
      </c>
      <c r="D32" s="59"/>
      <c r="E32" s="60"/>
      <c r="F32" s="61"/>
      <c r="G32" s="60"/>
      <c r="H32" s="61"/>
      <c r="I32" s="60"/>
      <c r="J32" s="60"/>
      <c r="K32" s="60"/>
      <c r="L32" s="60"/>
      <c r="M32" s="62"/>
      <c r="N32" s="63"/>
    </row>
    <row r="33" spans="1:14" ht="22.5" customHeight="1" x14ac:dyDescent="0.2">
      <c r="A33" s="64" t="s">
        <v>257</v>
      </c>
      <c r="B33" s="65"/>
      <c r="C33" s="84" t="s">
        <v>258</v>
      </c>
      <c r="D33" s="67" t="s">
        <v>160</v>
      </c>
      <c r="E33" s="68"/>
      <c r="F33" s="69">
        <v>16</v>
      </c>
      <c r="G33" s="68"/>
      <c r="H33" s="70">
        <v>4</v>
      </c>
      <c r="I33" s="71"/>
      <c r="J33" s="72"/>
      <c r="K33" s="71"/>
      <c r="L33" s="71"/>
      <c r="M33" s="73">
        <f>IF(ISNUMBER($K33),IF(ISNUMBER($G33),ROUND($K33*$G33,2),ROUND($K33*$F33,2)),IF(ISNUMBER($G33),ROUND($I33*$G33,2),ROUND($I33*$F33,2)))</f>
        <v>0</v>
      </c>
      <c r="N33" s="63"/>
    </row>
    <row r="34" spans="1:14" ht="20.25" customHeight="1" x14ac:dyDescent="0.2">
      <c r="A34" s="75" t="s">
        <v>81</v>
      </c>
      <c r="B34" s="76"/>
      <c r="C34" s="77" t="s">
        <v>259</v>
      </c>
      <c r="D34" s="78"/>
      <c r="F34" s="78"/>
      <c r="G34" s="79"/>
      <c r="H34" s="78"/>
      <c r="I34" s="80"/>
      <c r="M34" s="81"/>
      <c r="N34" s="82"/>
    </row>
    <row r="35" spans="1:14" ht="22.5" customHeight="1" x14ac:dyDescent="0.2">
      <c r="A35" s="64" t="s">
        <v>260</v>
      </c>
      <c r="B35" s="65"/>
      <c r="C35" s="84" t="s">
        <v>261</v>
      </c>
      <c r="D35" s="67" t="s">
        <v>160</v>
      </c>
      <c r="E35" s="68"/>
      <c r="F35" s="69">
        <v>6</v>
      </c>
      <c r="G35" s="68"/>
      <c r="H35" s="70">
        <v>4</v>
      </c>
      <c r="I35" s="71"/>
      <c r="J35" s="72"/>
      <c r="K35" s="71"/>
      <c r="L35" s="71"/>
      <c r="M35" s="73">
        <f>IF(ISNUMBER($K35),IF(ISNUMBER($G35),ROUND($K35*$G35,2),ROUND($K35*$F35,2)),IF(ISNUMBER($G35),ROUND($I35*$G35,2),ROUND($I35*$F35,2)))</f>
        <v>0</v>
      </c>
      <c r="N35" s="63"/>
    </row>
    <row r="36" spans="1:14" ht="20.25" customHeight="1" x14ac:dyDescent="0.2">
      <c r="A36" s="75" t="s">
        <v>81</v>
      </c>
      <c r="B36" s="76"/>
      <c r="C36" s="77" t="s">
        <v>262</v>
      </c>
      <c r="D36" s="78"/>
      <c r="F36" s="78"/>
      <c r="G36" s="79"/>
      <c r="H36" s="78"/>
      <c r="I36" s="80"/>
      <c r="M36" s="81"/>
      <c r="N36" s="82"/>
    </row>
    <row r="37" spans="1:14" ht="22.5" customHeight="1" x14ac:dyDescent="0.2">
      <c r="A37" s="64" t="s">
        <v>263</v>
      </c>
      <c r="B37" s="65"/>
      <c r="C37" s="84" t="s">
        <v>264</v>
      </c>
      <c r="D37" s="67" t="s">
        <v>160</v>
      </c>
      <c r="E37" s="68"/>
      <c r="F37" s="69">
        <v>3</v>
      </c>
      <c r="G37" s="68"/>
      <c r="H37" s="70">
        <v>4</v>
      </c>
      <c r="I37" s="71"/>
      <c r="J37" s="72"/>
      <c r="K37" s="71"/>
      <c r="L37" s="71"/>
      <c r="M37" s="73">
        <f>IF(ISNUMBER($K37),IF(ISNUMBER($G37),ROUND($K37*$G37,2),ROUND($K37*$F37,2)),IF(ISNUMBER($G37),ROUND($I37*$G37,2),ROUND($I37*$F37,2)))</f>
        <v>0</v>
      </c>
      <c r="N37" s="63"/>
    </row>
    <row r="38" spans="1:14" ht="20.25" customHeight="1" x14ac:dyDescent="0.2">
      <c r="A38" s="75" t="s">
        <v>81</v>
      </c>
      <c r="B38" s="76"/>
      <c r="C38" s="77" t="s">
        <v>265</v>
      </c>
      <c r="D38" s="78"/>
      <c r="F38" s="78"/>
      <c r="G38" s="79"/>
      <c r="H38" s="78"/>
      <c r="I38" s="80"/>
      <c r="M38" s="81"/>
      <c r="N38" s="82"/>
    </row>
    <row r="39" spans="1:14" ht="20.25" customHeight="1" x14ac:dyDescent="0.2">
      <c r="A39" s="75"/>
      <c r="B39" s="76"/>
      <c r="C39" s="77" t="s">
        <v>266</v>
      </c>
      <c r="D39" s="78"/>
      <c r="F39" s="78"/>
      <c r="G39" s="79"/>
      <c r="H39" s="78"/>
      <c r="I39" s="80"/>
      <c r="M39" s="81"/>
      <c r="N39" s="82"/>
    </row>
    <row r="40" spans="1:14" ht="22.5" customHeight="1" x14ac:dyDescent="0.2">
      <c r="A40" s="64" t="s">
        <v>267</v>
      </c>
      <c r="B40" s="65"/>
      <c r="C40" s="84" t="s">
        <v>268</v>
      </c>
      <c r="D40" s="67" t="s">
        <v>160</v>
      </c>
      <c r="E40" s="68"/>
      <c r="F40" s="69">
        <v>10</v>
      </c>
      <c r="G40" s="68"/>
      <c r="H40" s="70">
        <v>4</v>
      </c>
      <c r="I40" s="71"/>
      <c r="J40" s="72"/>
      <c r="K40" s="71"/>
      <c r="L40" s="71"/>
      <c r="M40" s="73">
        <f>IF(ISNUMBER($K40),IF(ISNUMBER($G40),ROUND($K40*$G40,2),ROUND($K40*$F40,2)),IF(ISNUMBER($G40),ROUND($I40*$G40,2),ROUND($I40*$F40,2)))</f>
        <v>0</v>
      </c>
      <c r="N40" s="63"/>
    </row>
    <row r="41" spans="1:14" ht="20.25" customHeight="1" x14ac:dyDescent="0.2">
      <c r="A41" s="75" t="s">
        <v>81</v>
      </c>
      <c r="B41" s="76"/>
      <c r="C41" s="77" t="s">
        <v>265</v>
      </c>
      <c r="D41" s="78"/>
      <c r="F41" s="78"/>
      <c r="G41" s="79"/>
      <c r="H41" s="78"/>
      <c r="I41" s="80"/>
      <c r="M41" s="81"/>
      <c r="N41" s="82"/>
    </row>
    <row r="42" spans="1:14" ht="20.25" customHeight="1" x14ac:dyDescent="0.2">
      <c r="A42" s="75"/>
      <c r="B42" s="76"/>
      <c r="C42" s="77" t="s">
        <v>269</v>
      </c>
      <c r="D42" s="78"/>
      <c r="F42" s="78"/>
      <c r="G42" s="79"/>
      <c r="H42" s="78"/>
      <c r="I42" s="80"/>
      <c r="M42" s="81"/>
      <c r="N42" s="82"/>
    </row>
    <row r="43" spans="1:14" ht="31.5" customHeight="1" x14ac:dyDescent="0.2">
      <c r="A43" s="118" t="s">
        <v>270</v>
      </c>
      <c r="B43" s="119"/>
      <c r="C43" s="119"/>
      <c r="D43" s="119"/>
      <c r="E43" s="119"/>
      <c r="F43" s="119"/>
      <c r="G43" s="119"/>
      <c r="H43" s="119"/>
      <c r="I43" s="119"/>
      <c r="M43" s="85">
        <f>M$33+M$35+M$37+M$40</f>
        <v>0</v>
      </c>
      <c r="N43" s="86"/>
    </row>
    <row r="44" spans="1:14" ht="26.25" customHeight="1" x14ac:dyDescent="0.2">
      <c r="A44" s="64" t="s">
        <v>271</v>
      </c>
      <c r="B44" s="65"/>
      <c r="C44" s="66" t="s">
        <v>272</v>
      </c>
      <c r="D44" s="59"/>
      <c r="E44" s="60"/>
      <c r="F44" s="61"/>
      <c r="G44" s="60"/>
      <c r="H44" s="61"/>
      <c r="I44" s="60"/>
      <c r="J44" s="60"/>
      <c r="K44" s="60"/>
      <c r="L44" s="60"/>
      <c r="M44" s="62"/>
      <c r="N44" s="63"/>
    </row>
    <row r="45" spans="1:14" ht="22.5" customHeight="1" x14ac:dyDescent="0.2">
      <c r="A45" s="64" t="s">
        <v>273</v>
      </c>
      <c r="B45" s="65"/>
      <c r="C45" s="84" t="s">
        <v>206</v>
      </c>
      <c r="D45" s="67" t="s">
        <v>80</v>
      </c>
      <c r="E45" s="74"/>
      <c r="F45" s="70">
        <v>1</v>
      </c>
      <c r="G45" s="74"/>
      <c r="H45" s="70">
        <v>4</v>
      </c>
      <c r="I45" s="71"/>
      <c r="J45" s="72"/>
      <c r="K45" s="71"/>
      <c r="L45" s="71"/>
      <c r="M45" s="73">
        <f>IF(ISNUMBER($K45),IF(ISNUMBER($G45),ROUND($K45*$G45,2),ROUND($K45*$F45,2)),IF(ISNUMBER($G45),ROUND($I45*$G45,2),ROUND($I45*$F45,2)))</f>
        <v>0</v>
      </c>
      <c r="N45" s="63"/>
    </row>
    <row r="46" spans="1:14" ht="20.25" customHeight="1" x14ac:dyDescent="0.2">
      <c r="A46" s="75" t="s">
        <v>81</v>
      </c>
      <c r="B46" s="76"/>
      <c r="C46" s="77" t="s">
        <v>274</v>
      </c>
      <c r="D46" s="78"/>
      <c r="F46" s="78"/>
      <c r="G46" s="79"/>
      <c r="H46" s="78"/>
      <c r="I46" s="80"/>
      <c r="M46" s="81"/>
      <c r="N46" s="82"/>
    </row>
    <row r="47" spans="1:14" ht="22.5" customHeight="1" x14ac:dyDescent="0.2">
      <c r="A47" s="64" t="s">
        <v>275</v>
      </c>
      <c r="B47" s="65"/>
      <c r="C47" s="84" t="s">
        <v>276</v>
      </c>
      <c r="D47" s="67" t="s">
        <v>160</v>
      </c>
      <c r="E47" s="68"/>
      <c r="F47" s="69">
        <v>2</v>
      </c>
      <c r="G47" s="68"/>
      <c r="H47" s="70">
        <v>4</v>
      </c>
      <c r="I47" s="71"/>
      <c r="J47" s="72"/>
      <c r="K47" s="71"/>
      <c r="L47" s="71"/>
      <c r="M47" s="73">
        <f>IF(ISNUMBER($K47),IF(ISNUMBER($G47),ROUND($K47*$G47,2),ROUND($K47*$F47,2)),IF(ISNUMBER($G47),ROUND($I47*$G47,2),ROUND($I47*$F47,2)))</f>
        <v>0</v>
      </c>
      <c r="N47" s="63"/>
    </row>
    <row r="48" spans="1:14" ht="33" customHeight="1" x14ac:dyDescent="0.2">
      <c r="A48" s="75" t="s">
        <v>81</v>
      </c>
      <c r="B48" s="76"/>
      <c r="C48" s="77" t="s">
        <v>277</v>
      </c>
      <c r="D48" s="78"/>
      <c r="F48" s="78"/>
      <c r="G48" s="79"/>
      <c r="H48" s="78"/>
      <c r="I48" s="80"/>
      <c r="M48" s="81"/>
      <c r="N48" s="82"/>
    </row>
    <row r="49" spans="1:14" ht="31.5" customHeight="1" x14ac:dyDescent="0.2">
      <c r="A49" s="118" t="s">
        <v>278</v>
      </c>
      <c r="B49" s="119"/>
      <c r="C49" s="119"/>
      <c r="D49" s="119"/>
      <c r="E49" s="119"/>
      <c r="F49" s="119"/>
      <c r="G49" s="119"/>
      <c r="H49" s="119"/>
      <c r="I49" s="119"/>
      <c r="M49" s="85">
        <f>M$45+M$47</f>
        <v>0</v>
      </c>
      <c r="N49" s="86"/>
    </row>
    <row r="50" spans="1:14" ht="37.5" customHeight="1" x14ac:dyDescent="0.2">
      <c r="A50" s="64" t="s">
        <v>279</v>
      </c>
      <c r="B50" s="65"/>
      <c r="C50" s="66" t="s">
        <v>280</v>
      </c>
      <c r="D50" s="59"/>
      <c r="E50" s="60"/>
      <c r="F50" s="61"/>
      <c r="G50" s="60"/>
      <c r="H50" s="61"/>
      <c r="I50" s="60"/>
      <c r="J50" s="60"/>
      <c r="K50" s="60"/>
      <c r="L50" s="60"/>
      <c r="M50" s="62"/>
      <c r="N50" s="63"/>
    </row>
    <row r="51" spans="1:14" ht="26.25" customHeight="1" x14ac:dyDescent="0.2">
      <c r="A51" s="64" t="s">
        <v>281</v>
      </c>
      <c r="B51" s="65"/>
      <c r="C51" s="66" t="s">
        <v>282</v>
      </c>
      <c r="D51" s="67" t="s">
        <v>160</v>
      </c>
      <c r="E51" s="68"/>
      <c r="F51" s="69">
        <v>3</v>
      </c>
      <c r="G51" s="68"/>
      <c r="H51" s="70">
        <v>4</v>
      </c>
      <c r="I51" s="71"/>
      <c r="J51" s="72"/>
      <c r="K51" s="71"/>
      <c r="L51" s="71"/>
      <c r="M51" s="73">
        <f t="shared" ref="M51:M52" si="1">IF(ISNUMBER($K51),IF(ISNUMBER($G51),ROUND($K51*$G51,2),ROUND($K51*$F51,2)),IF(ISNUMBER($G51),ROUND($I51*$G51,2),ROUND($I51*$F51,2)))</f>
        <v>0</v>
      </c>
      <c r="N51" s="63"/>
    </row>
    <row r="52" spans="1:14" ht="26.25" customHeight="1" x14ac:dyDescent="0.2">
      <c r="A52" s="64" t="s">
        <v>283</v>
      </c>
      <c r="B52" s="65"/>
      <c r="C52" s="66" t="s">
        <v>284</v>
      </c>
      <c r="D52" s="67" t="s">
        <v>88</v>
      </c>
      <c r="E52" s="72"/>
      <c r="F52" s="83">
        <v>1</v>
      </c>
      <c r="G52" s="72"/>
      <c r="H52" s="70">
        <v>4</v>
      </c>
      <c r="I52" s="71"/>
      <c r="J52" s="72"/>
      <c r="K52" s="71"/>
      <c r="L52" s="71"/>
      <c r="M52" s="73">
        <f t="shared" si="1"/>
        <v>0</v>
      </c>
      <c r="N52" s="63"/>
    </row>
    <row r="53" spans="1:14" ht="20.25" customHeight="1" x14ac:dyDescent="0.2">
      <c r="A53" s="75" t="s">
        <v>81</v>
      </c>
      <c r="B53" s="76"/>
      <c r="C53" s="77" t="s">
        <v>285</v>
      </c>
      <c r="D53" s="78"/>
      <c r="F53" s="78"/>
      <c r="G53" s="79"/>
      <c r="H53" s="78"/>
      <c r="I53" s="80"/>
      <c r="M53" s="81"/>
      <c r="N53" s="82"/>
    </row>
    <row r="54" spans="1:14" ht="26.25" customHeight="1" x14ac:dyDescent="0.2">
      <c r="A54" s="64" t="s">
        <v>286</v>
      </c>
      <c r="B54" s="65"/>
      <c r="C54" s="66" t="s">
        <v>287</v>
      </c>
      <c r="D54" s="67" t="s">
        <v>88</v>
      </c>
      <c r="E54" s="72"/>
      <c r="F54" s="83">
        <v>1</v>
      </c>
      <c r="G54" s="72"/>
      <c r="H54" s="70">
        <v>4</v>
      </c>
      <c r="I54" s="71"/>
      <c r="J54" s="72"/>
      <c r="K54" s="71"/>
      <c r="L54" s="71"/>
      <c r="M54" s="73">
        <f>IF(ISNUMBER($K54),IF(ISNUMBER($G54),ROUND($K54*$G54,2),ROUND($K54*$F54,2)),IF(ISNUMBER($G54),ROUND($I54*$G54,2),ROUND($I54*$F54,2)))</f>
        <v>0</v>
      </c>
      <c r="N54" s="63"/>
    </row>
    <row r="55" spans="1:14" ht="20.25" customHeight="1" x14ac:dyDescent="0.2">
      <c r="A55" s="75" t="s">
        <v>81</v>
      </c>
      <c r="B55" s="76"/>
      <c r="C55" s="77" t="s">
        <v>288</v>
      </c>
      <c r="D55" s="78"/>
      <c r="F55" s="78"/>
      <c r="G55" s="79"/>
      <c r="H55" s="78"/>
      <c r="I55" s="80"/>
      <c r="M55" s="81"/>
      <c r="N55" s="82"/>
    </row>
    <row r="56" spans="1:14" ht="26.25" customHeight="1" x14ac:dyDescent="0.2">
      <c r="A56" s="64" t="s">
        <v>289</v>
      </c>
      <c r="B56" s="65"/>
      <c r="C56" s="66" t="s">
        <v>290</v>
      </c>
      <c r="D56" s="59"/>
      <c r="E56" s="60"/>
      <c r="F56" s="61"/>
      <c r="G56" s="60"/>
      <c r="H56" s="61"/>
      <c r="I56" s="60"/>
      <c r="J56" s="60"/>
      <c r="K56" s="60"/>
      <c r="L56" s="60"/>
      <c r="M56" s="62"/>
      <c r="N56" s="63"/>
    </row>
    <row r="57" spans="1:14" ht="22.5" customHeight="1" x14ac:dyDescent="0.2">
      <c r="A57" s="64" t="s">
        <v>291</v>
      </c>
      <c r="B57" s="65"/>
      <c r="C57" s="84" t="s">
        <v>292</v>
      </c>
      <c r="D57" s="67" t="s">
        <v>88</v>
      </c>
      <c r="E57" s="72"/>
      <c r="F57" s="83">
        <v>1</v>
      </c>
      <c r="G57" s="72"/>
      <c r="H57" s="70">
        <v>4</v>
      </c>
      <c r="I57" s="71"/>
      <c r="J57" s="72"/>
      <c r="K57" s="71"/>
      <c r="L57" s="71"/>
      <c r="M57" s="73">
        <f t="shared" ref="M57:M58" si="2">IF(ISNUMBER($K57),IF(ISNUMBER($G57),ROUND($K57*$G57,2),ROUND($K57*$F57,2)),IF(ISNUMBER($G57),ROUND($I57*$G57,2),ROUND($I57*$F57,2)))</f>
        <v>0</v>
      </c>
      <c r="N57" s="63"/>
    </row>
    <row r="58" spans="1:14" ht="22.5" customHeight="1" x14ac:dyDescent="0.2">
      <c r="A58" s="64" t="s">
        <v>293</v>
      </c>
      <c r="B58" s="65"/>
      <c r="C58" s="84" t="s">
        <v>294</v>
      </c>
      <c r="D58" s="67" t="s">
        <v>88</v>
      </c>
      <c r="E58" s="72"/>
      <c r="F58" s="83">
        <v>1</v>
      </c>
      <c r="G58" s="72"/>
      <c r="H58" s="70">
        <v>4</v>
      </c>
      <c r="I58" s="71"/>
      <c r="J58" s="72"/>
      <c r="K58" s="71"/>
      <c r="L58" s="71"/>
      <c r="M58" s="73">
        <f t="shared" si="2"/>
        <v>0</v>
      </c>
      <c r="N58" s="63"/>
    </row>
    <row r="59" spans="1:14" ht="31.5" customHeight="1" x14ac:dyDescent="0.2">
      <c r="A59" s="118" t="s">
        <v>295</v>
      </c>
      <c r="B59" s="119"/>
      <c r="C59" s="119"/>
      <c r="D59" s="119"/>
      <c r="E59" s="119"/>
      <c r="F59" s="119"/>
      <c r="G59" s="119"/>
      <c r="H59" s="119"/>
      <c r="I59" s="119"/>
      <c r="M59" s="85">
        <f>SUM(M$57:M$58)</f>
        <v>0</v>
      </c>
      <c r="N59" s="86"/>
    </row>
    <row r="60" spans="1:14" ht="26.25" customHeight="1" x14ac:dyDescent="0.2">
      <c r="A60" s="64" t="s">
        <v>296</v>
      </c>
      <c r="B60" s="65"/>
      <c r="C60" s="66" t="s">
        <v>297</v>
      </c>
      <c r="D60" s="67" t="s">
        <v>88</v>
      </c>
      <c r="E60" s="72"/>
      <c r="F60" s="83">
        <v>1</v>
      </c>
      <c r="G60" s="72"/>
      <c r="H60" s="70">
        <v>4</v>
      </c>
      <c r="I60" s="71"/>
      <c r="J60" s="72"/>
      <c r="K60" s="71"/>
      <c r="L60" s="71"/>
      <c r="M60" s="73">
        <f>IF(ISNUMBER($K60),IF(ISNUMBER($G60),ROUND($K60*$G60,2),ROUND($K60*$F60,2)),IF(ISNUMBER($G60),ROUND($I60*$G60,2),ROUND($I60*$F60,2)))</f>
        <v>0</v>
      </c>
      <c r="N60" s="63"/>
    </row>
    <row r="61" spans="1:14" ht="37.5" customHeight="1" x14ac:dyDescent="0.2">
      <c r="A61" s="64" t="s">
        <v>298</v>
      </c>
      <c r="B61" s="65"/>
      <c r="C61" s="66" t="s">
        <v>299</v>
      </c>
      <c r="D61" s="59"/>
      <c r="E61" s="60"/>
      <c r="F61" s="61"/>
      <c r="G61" s="60"/>
      <c r="H61" s="61"/>
      <c r="I61" s="60"/>
      <c r="J61" s="60"/>
      <c r="K61" s="60"/>
      <c r="L61" s="60"/>
      <c r="M61" s="62"/>
      <c r="N61" s="63"/>
    </row>
    <row r="62" spans="1:14" ht="26.25" customHeight="1" x14ac:dyDescent="0.2">
      <c r="A62" s="64" t="s">
        <v>300</v>
      </c>
      <c r="B62" s="65"/>
      <c r="C62" s="66" t="s">
        <v>197</v>
      </c>
      <c r="D62" s="67" t="s">
        <v>88</v>
      </c>
      <c r="E62" s="72"/>
      <c r="F62" s="83">
        <v>1</v>
      </c>
      <c r="G62" s="72"/>
      <c r="H62" s="70">
        <v>4</v>
      </c>
      <c r="I62" s="71"/>
      <c r="J62" s="72"/>
      <c r="K62" s="71"/>
      <c r="L62" s="71"/>
      <c r="M62" s="73">
        <f t="shared" ref="M62:M63" si="3">IF(ISNUMBER($K62),IF(ISNUMBER($G62),ROUND($K62*$G62,2),ROUND($K62*$F62,2)),IF(ISNUMBER($G62),ROUND($I62*$G62,2),ROUND($I62*$F62,2)))</f>
        <v>0</v>
      </c>
      <c r="N62" s="63"/>
    </row>
    <row r="63" spans="1:14" ht="26.25" customHeight="1" thickBot="1" x14ac:dyDescent="0.25">
      <c r="A63" s="64" t="s">
        <v>301</v>
      </c>
      <c r="B63" s="65"/>
      <c r="C63" s="66" t="s">
        <v>198</v>
      </c>
      <c r="D63" s="67" t="s">
        <v>88</v>
      </c>
      <c r="E63" s="72"/>
      <c r="F63" s="83">
        <v>1</v>
      </c>
      <c r="G63" s="72"/>
      <c r="H63" s="70">
        <v>4</v>
      </c>
      <c r="I63" s="71"/>
      <c r="J63" s="72"/>
      <c r="K63" s="71"/>
      <c r="L63" s="71"/>
      <c r="M63" s="73">
        <f t="shared" si="3"/>
        <v>0</v>
      </c>
      <c r="N63" s="63"/>
    </row>
    <row r="64" spans="1:14" ht="15" customHeight="1" x14ac:dyDescent="0.2">
      <c r="A64" s="120" t="s">
        <v>302</v>
      </c>
      <c r="B64" s="121"/>
      <c r="C64" s="121"/>
      <c r="D64" s="121"/>
      <c r="E64" s="121"/>
      <c r="F64" s="121"/>
      <c r="G64" s="121"/>
      <c r="H64" s="121"/>
      <c r="I64" s="121"/>
      <c r="M64" s="87">
        <f>SUM(M$10:M$13)+M$16+M$18+M$20+M$26+M$28+M$33+M$35+M$37+M$40+M$45+M$47+SUM(M$51:M$52)+M$54+SUM(M$57:M$58)+M$60+SUM(M$62:M$63)</f>
        <v>0</v>
      </c>
      <c r="N64" s="88"/>
    </row>
    <row r="65" spans="1:14" ht="15" customHeight="1" x14ac:dyDescent="0.2">
      <c r="A65" s="122" t="s">
        <v>115</v>
      </c>
      <c r="B65" s="123"/>
      <c r="C65" s="123"/>
      <c r="D65" s="123"/>
      <c r="E65" s="123"/>
      <c r="F65" s="123"/>
      <c r="G65" s="123"/>
      <c r="H65" s="123"/>
      <c r="I65" s="123"/>
      <c r="M65" s="89">
        <f>(SUMIF($H$8:$H$63,4,$M$8:$M$63))*0.1</f>
        <v>0</v>
      </c>
      <c r="N65" s="88"/>
    </row>
    <row r="66" spans="1:14" ht="15" customHeight="1" thickBot="1" x14ac:dyDescent="0.25">
      <c r="A66" s="104" t="s">
        <v>303</v>
      </c>
      <c r="B66" s="105"/>
      <c r="C66" s="105"/>
      <c r="D66" s="105"/>
      <c r="E66" s="105"/>
      <c r="F66" s="105"/>
      <c r="G66" s="105"/>
      <c r="H66" s="105"/>
      <c r="I66" s="105"/>
      <c r="M66" s="90">
        <f>SUM(M$64:M$65)</f>
        <v>0</v>
      </c>
      <c r="N66" s="88"/>
    </row>
    <row r="69" spans="1:14" ht="16.5" customHeight="1" x14ac:dyDescent="0.2">
      <c r="A69" s="124" t="s">
        <v>201</v>
      </c>
      <c r="B69" s="125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6"/>
      <c r="N69" s="92"/>
    </row>
    <row r="70" spans="1:14" ht="26.25" customHeight="1" x14ac:dyDescent="0.2">
      <c r="A70" s="93" t="s">
        <v>202</v>
      </c>
      <c r="B70" s="94"/>
      <c r="C70" s="95" t="s">
        <v>203</v>
      </c>
      <c r="D70" s="67" t="s">
        <v>73</v>
      </c>
      <c r="E70" s="68"/>
      <c r="F70" s="69">
        <v>16</v>
      </c>
      <c r="G70" s="68"/>
      <c r="H70" s="70">
        <v>4</v>
      </c>
      <c r="I70" s="71"/>
      <c r="J70" s="72"/>
      <c r="K70" s="71"/>
      <c r="L70" s="71"/>
      <c r="M70" s="73">
        <f>IF(ISNUMBER($K70),IF(ISNUMBER($G70),ROUND($K70*$G70,2),ROUND($K70*$F70,2)),IF(ISNUMBER($G70),ROUND($I70*$G70,2),ROUND($I70*$F70,2)))</f>
        <v>0</v>
      </c>
      <c r="N70" s="63"/>
    </row>
    <row r="71" spans="1:14" ht="20.25" customHeight="1" x14ac:dyDescent="0.2">
      <c r="A71" s="75" t="s">
        <v>81</v>
      </c>
      <c r="B71" s="76"/>
      <c r="C71" s="77" t="s">
        <v>204</v>
      </c>
      <c r="D71" s="78"/>
      <c r="F71" s="78"/>
      <c r="G71" s="79"/>
      <c r="H71" s="78"/>
      <c r="I71" s="80"/>
      <c r="M71" s="81"/>
      <c r="N71" s="82"/>
    </row>
    <row r="72" spans="1:14" ht="18.75" customHeight="1" x14ac:dyDescent="0.2">
      <c r="A72" s="93" t="s">
        <v>205</v>
      </c>
      <c r="B72" s="94"/>
      <c r="C72" s="95" t="s">
        <v>206</v>
      </c>
      <c r="D72" s="67" t="s">
        <v>80</v>
      </c>
      <c r="E72" s="74"/>
      <c r="F72" s="70">
        <v>5</v>
      </c>
      <c r="G72" s="74"/>
      <c r="H72" s="70">
        <v>4</v>
      </c>
      <c r="I72" s="71"/>
      <c r="J72" s="72"/>
      <c r="K72" s="71"/>
      <c r="L72" s="71"/>
      <c r="M72" s="73">
        <f>IF(ISNUMBER($K72),IF(ISNUMBER($G72),ROUND($K72*$G72,2),ROUND($K72*$F72,2)),IF(ISNUMBER($G72),ROUND($I72*$G72,2),ROUND($I72*$F72,2)))</f>
        <v>0</v>
      </c>
      <c r="N72" s="63"/>
    </row>
    <row r="73" spans="1:14" ht="33" customHeight="1" x14ac:dyDescent="0.2">
      <c r="A73" s="75" t="s">
        <v>81</v>
      </c>
      <c r="B73" s="76"/>
      <c r="C73" s="77" t="s">
        <v>207</v>
      </c>
      <c r="D73" s="78"/>
      <c r="F73" s="78"/>
      <c r="G73" s="79"/>
      <c r="H73" s="78"/>
      <c r="I73" s="80"/>
      <c r="M73" s="81"/>
      <c r="N73" s="82"/>
    </row>
    <row r="74" spans="1:14" ht="18.75" customHeight="1" x14ac:dyDescent="0.2">
      <c r="A74" s="93" t="s">
        <v>208</v>
      </c>
      <c r="B74" s="94"/>
      <c r="C74" s="95" t="s">
        <v>209</v>
      </c>
      <c r="D74" s="67" t="s">
        <v>80</v>
      </c>
      <c r="E74" s="74"/>
      <c r="F74" s="70">
        <v>1</v>
      </c>
      <c r="G74" s="74"/>
      <c r="H74" s="70">
        <v>1</v>
      </c>
      <c r="I74" s="71"/>
      <c r="J74" s="72"/>
      <c r="K74" s="71"/>
      <c r="L74" s="71"/>
      <c r="M74" s="73">
        <f>IF(ISNUMBER($K74),IF(ISNUMBER($G74),ROUND($K74*$G74,2),ROUND($K74*$F74,2)),IF(ISNUMBER($G74),ROUND($I74*$G74,2),ROUND($I74*$F74,2)))</f>
        <v>0</v>
      </c>
      <c r="N74" s="63"/>
    </row>
    <row r="75" spans="1:14" ht="20.25" customHeight="1" x14ac:dyDescent="0.2">
      <c r="A75" s="75" t="s">
        <v>81</v>
      </c>
      <c r="B75" s="76"/>
      <c r="C75" s="77" t="s">
        <v>210</v>
      </c>
      <c r="D75" s="78"/>
      <c r="F75" s="78"/>
      <c r="G75" s="79"/>
      <c r="H75" s="78"/>
      <c r="I75" s="80"/>
      <c r="M75" s="81"/>
      <c r="N75" s="82"/>
    </row>
    <row r="76" spans="1:14" ht="18.75" customHeight="1" x14ac:dyDescent="0.2">
      <c r="A76" s="93" t="s">
        <v>211</v>
      </c>
      <c r="B76" s="94"/>
      <c r="C76" s="95" t="s">
        <v>212</v>
      </c>
      <c r="D76" s="67" t="s">
        <v>80</v>
      </c>
      <c r="E76" s="74"/>
      <c r="F76" s="70">
        <v>1</v>
      </c>
      <c r="G76" s="74"/>
      <c r="H76" s="70">
        <v>1</v>
      </c>
      <c r="I76" s="71"/>
      <c r="J76" s="72"/>
      <c r="K76" s="71"/>
      <c r="L76" s="71"/>
      <c r="M76" s="73">
        <f>IF(ISNUMBER($K76),IF(ISNUMBER($G76),ROUND($K76*$G76,2),ROUND($K76*$F76,2)),IF(ISNUMBER($G76),ROUND($I76*$G76,2),ROUND($I76*$F76,2)))</f>
        <v>0</v>
      </c>
      <c r="N76" s="63"/>
    </row>
    <row r="77" spans="1:14" ht="20.25" customHeight="1" x14ac:dyDescent="0.2">
      <c r="A77" s="75" t="s">
        <v>81</v>
      </c>
      <c r="B77" s="76"/>
      <c r="C77" s="77" t="s">
        <v>213</v>
      </c>
      <c r="D77" s="78"/>
      <c r="F77" s="78"/>
      <c r="G77" s="79"/>
      <c r="H77" s="78"/>
      <c r="I77" s="80"/>
      <c r="M77" s="81"/>
      <c r="N77" s="82"/>
    </row>
    <row r="78" spans="1:14" ht="18.75" customHeight="1" x14ac:dyDescent="0.2">
      <c r="A78" s="93" t="s">
        <v>214</v>
      </c>
      <c r="B78" s="94"/>
      <c r="C78" s="95" t="s">
        <v>215</v>
      </c>
      <c r="D78" s="67" t="s">
        <v>80</v>
      </c>
      <c r="E78" s="74"/>
      <c r="F78" s="70">
        <v>1</v>
      </c>
      <c r="G78" s="74"/>
      <c r="H78" s="70">
        <v>1</v>
      </c>
      <c r="I78" s="71"/>
      <c r="J78" s="72"/>
      <c r="K78" s="71"/>
      <c r="L78" s="71"/>
      <c r="M78" s="73">
        <f>IF(ISNUMBER($K78),IF(ISNUMBER($G78),ROUND($K78*$G78,2),ROUND($K78*$F78,2)),IF(ISNUMBER($G78),ROUND($I78*$G78,2),ROUND($I78*$F78,2)))</f>
        <v>0</v>
      </c>
      <c r="N78" s="63"/>
    </row>
    <row r="79" spans="1:14" ht="20.25" customHeight="1" x14ac:dyDescent="0.2">
      <c r="A79" s="75" t="s">
        <v>81</v>
      </c>
      <c r="B79" s="76"/>
      <c r="C79" s="77" t="s">
        <v>216</v>
      </c>
      <c r="D79" s="78"/>
      <c r="F79" s="78"/>
      <c r="G79" s="79"/>
      <c r="H79" s="78"/>
      <c r="I79" s="80"/>
      <c r="M79" s="81"/>
      <c r="N79" s="82"/>
    </row>
    <row r="80" spans="1:14" ht="18.75" customHeight="1" x14ac:dyDescent="0.2">
      <c r="A80" s="93" t="s">
        <v>217</v>
      </c>
      <c r="B80" s="94"/>
      <c r="C80" s="95" t="s">
        <v>218</v>
      </c>
      <c r="D80" s="67" t="s">
        <v>160</v>
      </c>
      <c r="E80" s="68"/>
      <c r="F80" s="69">
        <v>30</v>
      </c>
      <c r="G80" s="68"/>
      <c r="H80" s="70">
        <v>4</v>
      </c>
      <c r="I80" s="71"/>
      <c r="J80" s="72"/>
      <c r="K80" s="71"/>
      <c r="L80" s="71"/>
      <c r="M80" s="73">
        <f>IF(ISNUMBER($K80),IF(ISNUMBER($G80),ROUND($K80*$G80,2),ROUND($K80*$F80,2)),IF(ISNUMBER($G80),ROUND($I80*$G80,2),ROUND($I80*$F80,2)))</f>
        <v>0</v>
      </c>
      <c r="N80" s="63"/>
    </row>
    <row r="81" spans="1:14" ht="20.25" customHeight="1" thickBot="1" x14ac:dyDescent="0.25">
      <c r="A81" s="75" t="s">
        <v>81</v>
      </c>
      <c r="B81" s="76"/>
      <c r="C81" s="77" t="s">
        <v>219</v>
      </c>
      <c r="D81" s="78"/>
      <c r="F81" s="78"/>
      <c r="G81" s="79"/>
      <c r="H81" s="78"/>
      <c r="I81" s="80"/>
      <c r="M81" s="81"/>
      <c r="N81" s="82"/>
    </row>
    <row r="82" spans="1:14" ht="26.25" customHeight="1" thickTop="1" thickBot="1" x14ac:dyDescent="0.25">
      <c r="A82" s="127" t="s">
        <v>220</v>
      </c>
      <c r="B82" s="128"/>
      <c r="C82" s="128"/>
      <c r="D82" s="128"/>
      <c r="E82" s="128"/>
      <c r="F82" s="128"/>
      <c r="G82" s="128"/>
      <c r="H82" s="128"/>
      <c r="I82" s="128"/>
      <c r="M82" s="96">
        <f>SUM(M$70:M$81)</f>
        <v>0</v>
      </c>
      <c r="N82" s="97"/>
    </row>
    <row r="83" spans="1:14" ht="26.25" customHeight="1" x14ac:dyDescent="0.2">
      <c r="A83" s="129" t="s">
        <v>221</v>
      </c>
      <c r="B83" s="130"/>
      <c r="C83" s="130"/>
      <c r="D83" s="130"/>
      <c r="E83" s="130"/>
      <c r="F83" s="130"/>
      <c r="G83" s="130"/>
      <c r="H83" s="130"/>
      <c r="I83" s="130"/>
      <c r="M83" s="98">
        <f>M$70+M$72+M$74+M$76+M$78+M$80</f>
        <v>0</v>
      </c>
      <c r="N83" s="99"/>
    </row>
    <row r="84" spans="1:14" ht="26.25" customHeight="1" x14ac:dyDescent="0.2">
      <c r="A84" s="131" t="s">
        <v>222</v>
      </c>
      <c r="B84" s="132"/>
      <c r="C84" s="132"/>
      <c r="D84" s="132"/>
      <c r="E84" s="132"/>
      <c r="F84" s="132"/>
      <c r="G84" s="132"/>
      <c r="H84" s="132"/>
      <c r="I84" s="132"/>
      <c r="M84" s="100">
        <f>(SUMIF($H$70:$H$82,4,$M$70:$M$82))*0.1</f>
        <v>0</v>
      </c>
      <c r="N84" s="99"/>
    </row>
    <row r="85" spans="1:14" ht="26.25" customHeight="1" x14ac:dyDescent="0.2">
      <c r="A85" s="131" t="s">
        <v>223</v>
      </c>
      <c r="B85" s="132"/>
      <c r="C85" s="132"/>
      <c r="D85" s="132"/>
      <c r="E85" s="132"/>
      <c r="F85" s="132"/>
      <c r="G85" s="132"/>
      <c r="H85" s="132"/>
      <c r="I85" s="132"/>
      <c r="M85" s="100">
        <f>(SUMIF($H$70:$H$82,1,$M$70:$M$82))*0.2</f>
        <v>0</v>
      </c>
      <c r="N85" s="99"/>
    </row>
    <row r="86" spans="1:14" ht="24.75" customHeight="1" thickBot="1" x14ac:dyDescent="0.25">
      <c r="A86" s="133" t="s">
        <v>224</v>
      </c>
      <c r="B86" s="134"/>
      <c r="C86" s="134"/>
      <c r="D86" s="134"/>
      <c r="E86" s="134"/>
      <c r="F86" s="134"/>
      <c r="G86" s="134"/>
      <c r="H86" s="134"/>
      <c r="I86" s="134"/>
      <c r="M86" s="101">
        <f>SUM(M$83:M$85)</f>
        <v>0</v>
      </c>
      <c r="N86" s="99"/>
    </row>
  </sheetData>
  <sheetProtection algorithmName="SHA-512" hashValue="41hGMs/kG5LySYf49H2uVclo5/1T4rjifgKnrXcKKmdH/dnUO9UJJxfP3q8qePj2dGW6zlu31w4zPwagFhQNdA==" saltValue="fWqwvuF+6xdFdfRqQVybAovX06+FXoxqqbuTviZk9+dTJPAOyreUWzpRAurEFPY8kSY3L85AI2Nvbd+ZVkyJGA==" spinCount="100000" sheet="1" objects="1" scenarios="1"/>
  <mergeCells count="17">
    <mergeCell ref="A82:I82"/>
    <mergeCell ref="A83:I83"/>
    <mergeCell ref="A84:I84"/>
    <mergeCell ref="A85:I85"/>
    <mergeCell ref="A86:I86"/>
    <mergeCell ref="A49:I49"/>
    <mergeCell ref="A59:I59"/>
    <mergeCell ref="A64:I64"/>
    <mergeCell ref="A65:I65"/>
    <mergeCell ref="A66:I66"/>
    <mergeCell ref="A69:M69"/>
    <mergeCell ref="A1:M2"/>
    <mergeCell ref="A3:M4"/>
    <mergeCell ref="A5:M5"/>
    <mergeCell ref="A24:I24"/>
    <mergeCell ref="A30:I30"/>
    <mergeCell ref="A43:I43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showZeros="0" workbookViewId="0">
      <pane ySplit="6" topLeftCell="A7" activePane="bottomLeft" state="frozen"/>
      <selection pane="bottomLeft" activeCell="I10" sqref="I10"/>
    </sheetView>
  </sheetViews>
  <sheetFormatPr baseColWidth="10" defaultColWidth="8.5703125" defaultRowHeight="15" customHeight="1" x14ac:dyDescent="0.2"/>
  <cols>
    <col min="1" max="1" width="12.85546875" style="91" customWidth="1"/>
    <col min="2" max="2" width="0" style="91" hidden="1" customWidth="1"/>
    <col min="3" max="3" width="51.42578125" style="91" customWidth="1"/>
    <col min="4" max="4" width="12.140625" style="91" customWidth="1"/>
    <col min="5" max="5" width="0" style="50" hidden="1" customWidth="1"/>
    <col min="6" max="6" width="10.5703125" style="91" customWidth="1"/>
    <col min="7" max="7" width="10.140625" style="50" customWidth="1"/>
    <col min="8" max="8" width="9.28515625" style="91" hidden="1" customWidth="1"/>
    <col min="9" max="9" width="17.140625" style="50" customWidth="1"/>
    <col min="10" max="12" width="0" style="50" hidden="1" customWidth="1"/>
    <col min="13" max="13" width="22.85546875" style="91" customWidth="1"/>
    <col min="14" max="14" width="0" style="50" hidden="1" customWidth="1"/>
    <col min="15" max="16384" width="8.5703125" style="44"/>
  </cols>
  <sheetData>
    <row r="1" spans="1:14" ht="18.75" customHeight="1" x14ac:dyDescent="0.2">
      <c r="A1" s="106" t="s">
        <v>55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8"/>
      <c r="N1" s="43"/>
    </row>
    <row r="2" spans="1:14" ht="15" customHeight="1" x14ac:dyDescent="0.2">
      <c r="A2" s="109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1"/>
      <c r="N2" s="45"/>
    </row>
    <row r="3" spans="1:14" ht="7.5" customHeight="1" x14ac:dyDescent="0.2">
      <c r="A3" s="112" t="s">
        <v>56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4"/>
      <c r="N3" s="46"/>
    </row>
    <row r="4" spans="1:14" ht="30" customHeight="1" thickBot="1" x14ac:dyDescent="0.25">
      <c r="A4" s="112" t="s">
        <v>56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4"/>
      <c r="N4" s="47"/>
    </row>
    <row r="5" spans="1:14" ht="30" customHeight="1" thickBot="1" x14ac:dyDescent="0.25">
      <c r="A5" s="115" t="s">
        <v>304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7" t="s">
        <v>57</v>
      </c>
      <c r="N5" s="48"/>
    </row>
    <row r="6" spans="1:14" ht="7.5" customHeight="1" thickBot="1" x14ac:dyDescent="0.25">
      <c r="A6" s="45"/>
      <c r="B6" s="49"/>
      <c r="C6" s="45"/>
      <c r="D6" s="50"/>
      <c r="F6" s="50"/>
      <c r="H6" s="50"/>
      <c r="M6" s="50"/>
      <c r="N6" s="45"/>
    </row>
    <row r="7" spans="1:14" ht="31.5" customHeight="1" x14ac:dyDescent="0.2">
      <c r="A7" s="51" t="s">
        <v>58</v>
      </c>
      <c r="B7" s="52" t="s">
        <v>59</v>
      </c>
      <c r="C7" s="53" t="s">
        <v>60</v>
      </c>
      <c r="D7" s="53" t="s">
        <v>61</v>
      </c>
      <c r="F7" s="53" t="s">
        <v>62</v>
      </c>
      <c r="G7" s="53" t="s">
        <v>63</v>
      </c>
      <c r="H7" s="53" t="s">
        <v>53</v>
      </c>
      <c r="I7" s="53" t="s">
        <v>64</v>
      </c>
      <c r="M7" s="54" t="s">
        <v>65</v>
      </c>
      <c r="N7" s="55" t="s">
        <v>66</v>
      </c>
    </row>
    <row r="8" spans="1:14" ht="45" customHeight="1" x14ac:dyDescent="0.2">
      <c r="A8" s="56" t="s">
        <v>305</v>
      </c>
      <c r="B8" s="57"/>
      <c r="C8" s="58" t="s">
        <v>306</v>
      </c>
      <c r="D8" s="59"/>
      <c r="E8" s="60"/>
      <c r="F8" s="61"/>
      <c r="G8" s="60"/>
      <c r="H8" s="61"/>
      <c r="I8" s="60"/>
      <c r="J8" s="60"/>
      <c r="K8" s="60"/>
      <c r="L8" s="60"/>
      <c r="M8" s="62"/>
      <c r="N8" s="63"/>
    </row>
    <row r="9" spans="1:14" ht="37.5" customHeight="1" x14ac:dyDescent="0.2">
      <c r="A9" s="64" t="s">
        <v>307</v>
      </c>
      <c r="B9" s="65"/>
      <c r="C9" s="66" t="s">
        <v>229</v>
      </c>
      <c r="D9" s="67" t="s">
        <v>88</v>
      </c>
      <c r="E9" s="72"/>
      <c r="F9" s="83">
        <v>1</v>
      </c>
      <c r="G9" s="72"/>
      <c r="H9" s="70">
        <v>4</v>
      </c>
      <c r="I9" s="71"/>
      <c r="J9" s="72"/>
      <c r="K9" s="71"/>
      <c r="L9" s="71"/>
      <c r="M9" s="73">
        <f>IF(ISNUMBER($K9),IF(ISNUMBER($G9),ROUND($K9*$G9,2),ROUND($K9*$F9,2)),IF(ISNUMBER($G9),ROUND($I9*$G9,2),ROUND($I9*$F9,2)))</f>
        <v>0</v>
      </c>
      <c r="N9" s="63"/>
    </row>
    <row r="10" spans="1:14" ht="20.25" customHeight="1" x14ac:dyDescent="0.2">
      <c r="A10" s="75" t="s">
        <v>81</v>
      </c>
      <c r="B10" s="76"/>
      <c r="C10" s="77" t="s">
        <v>308</v>
      </c>
      <c r="D10" s="78"/>
      <c r="F10" s="78"/>
      <c r="G10" s="79"/>
      <c r="H10" s="78"/>
      <c r="I10" s="80"/>
      <c r="M10" s="81"/>
      <c r="N10" s="82"/>
    </row>
    <row r="11" spans="1:14" ht="20.25" customHeight="1" x14ac:dyDescent="0.2">
      <c r="A11" s="75"/>
      <c r="B11" s="76"/>
      <c r="C11" s="77" t="s">
        <v>309</v>
      </c>
      <c r="D11" s="78"/>
      <c r="F11" s="78"/>
      <c r="G11" s="79"/>
      <c r="H11" s="78"/>
      <c r="I11" s="80"/>
      <c r="M11" s="81"/>
      <c r="N11" s="82"/>
    </row>
    <row r="12" spans="1:14" ht="37.5" customHeight="1" x14ac:dyDescent="0.2">
      <c r="A12" s="64" t="s">
        <v>310</v>
      </c>
      <c r="B12" s="65"/>
      <c r="C12" s="66" t="s">
        <v>311</v>
      </c>
      <c r="D12" s="59"/>
      <c r="E12" s="60"/>
      <c r="F12" s="61"/>
      <c r="G12" s="60"/>
      <c r="H12" s="61"/>
      <c r="I12" s="60"/>
      <c r="J12" s="60"/>
      <c r="K12" s="60"/>
      <c r="L12" s="60"/>
      <c r="M12" s="62"/>
      <c r="N12" s="63"/>
    </row>
    <row r="13" spans="1:14" ht="26.25" customHeight="1" x14ac:dyDescent="0.2">
      <c r="A13" s="64" t="s">
        <v>312</v>
      </c>
      <c r="B13" s="65"/>
      <c r="C13" s="66" t="s">
        <v>313</v>
      </c>
      <c r="D13" s="59"/>
      <c r="E13" s="60"/>
      <c r="F13" s="61"/>
      <c r="G13" s="60"/>
      <c r="H13" s="61"/>
      <c r="I13" s="60"/>
      <c r="J13" s="60"/>
      <c r="K13" s="60"/>
      <c r="L13" s="60"/>
      <c r="M13" s="62"/>
      <c r="N13" s="63"/>
    </row>
    <row r="14" spans="1:14" ht="22.5" customHeight="1" x14ac:dyDescent="0.2">
      <c r="A14" s="64" t="s">
        <v>314</v>
      </c>
      <c r="B14" s="65"/>
      <c r="C14" s="84" t="s">
        <v>315</v>
      </c>
      <c r="D14" s="67" t="s">
        <v>160</v>
      </c>
      <c r="E14" s="68"/>
      <c r="F14" s="69">
        <v>14</v>
      </c>
      <c r="G14" s="68"/>
      <c r="H14" s="70">
        <v>4</v>
      </c>
      <c r="I14" s="71"/>
      <c r="J14" s="72"/>
      <c r="K14" s="71"/>
      <c r="L14" s="71"/>
      <c r="M14" s="73">
        <f>IF(ISNUMBER($K14),IF(ISNUMBER($G14),ROUND($K14*$G14,2),ROUND($K14*$F14,2)),IF(ISNUMBER($G14),ROUND($I14*$G14,2),ROUND($I14*$F14,2)))</f>
        <v>0</v>
      </c>
      <c r="N14" s="63"/>
    </row>
    <row r="15" spans="1:14" ht="20.25" customHeight="1" x14ac:dyDescent="0.2">
      <c r="A15" s="75" t="s">
        <v>81</v>
      </c>
      <c r="B15" s="76"/>
      <c r="C15" s="77" t="s">
        <v>316</v>
      </c>
      <c r="D15" s="78"/>
      <c r="F15" s="78"/>
      <c r="G15" s="79"/>
      <c r="H15" s="78"/>
      <c r="I15" s="80"/>
      <c r="M15" s="81"/>
      <c r="N15" s="82"/>
    </row>
    <row r="16" spans="1:14" ht="22.5" customHeight="1" x14ac:dyDescent="0.2">
      <c r="A16" s="64" t="s">
        <v>317</v>
      </c>
      <c r="B16" s="65"/>
      <c r="C16" s="84" t="s">
        <v>318</v>
      </c>
      <c r="D16" s="67" t="s">
        <v>160</v>
      </c>
      <c r="E16" s="68"/>
      <c r="F16" s="69">
        <v>3</v>
      </c>
      <c r="G16" s="68"/>
      <c r="H16" s="70">
        <v>4</v>
      </c>
      <c r="I16" s="71"/>
      <c r="J16" s="72"/>
      <c r="K16" s="71"/>
      <c r="L16" s="71"/>
      <c r="M16" s="73">
        <f>IF(ISNUMBER($K16),IF(ISNUMBER($G16),ROUND($K16*$G16,2),ROUND($K16*$F16,2)),IF(ISNUMBER($G16),ROUND($I16*$G16,2),ROUND($I16*$F16,2)))</f>
        <v>0</v>
      </c>
      <c r="N16" s="63"/>
    </row>
    <row r="17" spans="1:14" ht="20.25" customHeight="1" x14ac:dyDescent="0.2">
      <c r="A17" s="75" t="s">
        <v>81</v>
      </c>
      <c r="B17" s="76"/>
      <c r="C17" s="77" t="s">
        <v>319</v>
      </c>
      <c r="D17" s="78"/>
      <c r="F17" s="78"/>
      <c r="G17" s="79"/>
      <c r="H17" s="78"/>
      <c r="I17" s="80"/>
      <c r="M17" s="81"/>
      <c r="N17" s="82"/>
    </row>
    <row r="18" spans="1:14" ht="22.5" customHeight="1" x14ac:dyDescent="0.2">
      <c r="A18" s="64" t="s">
        <v>320</v>
      </c>
      <c r="B18" s="65"/>
      <c r="C18" s="84" t="s">
        <v>321</v>
      </c>
      <c r="D18" s="67" t="s">
        <v>160</v>
      </c>
      <c r="E18" s="68"/>
      <c r="F18" s="69">
        <v>17</v>
      </c>
      <c r="G18" s="68"/>
      <c r="H18" s="70">
        <v>4</v>
      </c>
      <c r="I18" s="71"/>
      <c r="J18" s="72"/>
      <c r="K18" s="71"/>
      <c r="L18" s="71"/>
      <c r="M18" s="73">
        <f>IF(ISNUMBER($K18),IF(ISNUMBER($G18),ROUND($K18*$G18,2),ROUND($K18*$F18,2)),IF(ISNUMBER($G18),ROUND($I18*$G18,2),ROUND($I18*$F18,2)))</f>
        <v>0</v>
      </c>
      <c r="N18" s="63"/>
    </row>
    <row r="19" spans="1:14" ht="33" customHeight="1" x14ac:dyDescent="0.2">
      <c r="A19" s="75" t="s">
        <v>81</v>
      </c>
      <c r="B19" s="76"/>
      <c r="C19" s="77" t="s">
        <v>322</v>
      </c>
      <c r="D19" s="78"/>
      <c r="F19" s="78"/>
      <c r="G19" s="79"/>
      <c r="H19" s="78"/>
      <c r="I19" s="80"/>
      <c r="M19" s="81"/>
      <c r="N19" s="82"/>
    </row>
    <row r="20" spans="1:14" ht="22.5" customHeight="1" x14ac:dyDescent="0.2">
      <c r="A20" s="64" t="s">
        <v>323</v>
      </c>
      <c r="B20" s="65"/>
      <c r="C20" s="84" t="s">
        <v>324</v>
      </c>
      <c r="D20" s="67" t="s">
        <v>80</v>
      </c>
      <c r="E20" s="74"/>
      <c r="F20" s="70">
        <v>3</v>
      </c>
      <c r="G20" s="74"/>
      <c r="H20" s="70">
        <v>4</v>
      </c>
      <c r="I20" s="71"/>
      <c r="J20" s="72"/>
      <c r="K20" s="71"/>
      <c r="L20" s="71"/>
      <c r="M20" s="73">
        <f>IF(ISNUMBER($K20),IF(ISNUMBER($G20),ROUND($K20*$G20,2),ROUND($K20*$F20,2)),IF(ISNUMBER($G20),ROUND($I20*$G20,2),ROUND($I20*$F20,2)))</f>
        <v>0</v>
      </c>
      <c r="N20" s="63"/>
    </row>
    <row r="21" spans="1:14" ht="20.25" customHeight="1" x14ac:dyDescent="0.2">
      <c r="A21" s="75" t="s">
        <v>81</v>
      </c>
      <c r="B21" s="76"/>
      <c r="C21" s="77" t="s">
        <v>325</v>
      </c>
      <c r="D21" s="78"/>
      <c r="F21" s="78"/>
      <c r="G21" s="79"/>
      <c r="H21" s="78"/>
      <c r="I21" s="80"/>
      <c r="M21" s="81"/>
      <c r="N21" s="82"/>
    </row>
    <row r="22" spans="1:14" ht="22.5" customHeight="1" x14ac:dyDescent="0.2">
      <c r="A22" s="64" t="s">
        <v>326</v>
      </c>
      <c r="B22" s="65"/>
      <c r="C22" s="84" t="s">
        <v>327</v>
      </c>
      <c r="D22" s="67" t="s">
        <v>160</v>
      </c>
      <c r="E22" s="68"/>
      <c r="F22" s="69">
        <v>17</v>
      </c>
      <c r="G22" s="68"/>
      <c r="H22" s="70">
        <v>4</v>
      </c>
      <c r="I22" s="71"/>
      <c r="J22" s="72"/>
      <c r="K22" s="71"/>
      <c r="L22" s="71"/>
      <c r="M22" s="73">
        <f t="shared" ref="M22:M23" si="0">IF(ISNUMBER($K22),IF(ISNUMBER($G22),ROUND($K22*$G22,2),ROUND($K22*$F22,2)),IF(ISNUMBER($G22),ROUND($I22*$G22,2),ROUND($I22*$F22,2)))</f>
        <v>0</v>
      </c>
      <c r="N22" s="63"/>
    </row>
    <row r="23" spans="1:14" ht="22.5" customHeight="1" x14ac:dyDescent="0.2">
      <c r="A23" s="64" t="s">
        <v>328</v>
      </c>
      <c r="B23" s="65"/>
      <c r="C23" s="84" t="s">
        <v>329</v>
      </c>
      <c r="D23" s="67" t="s">
        <v>80</v>
      </c>
      <c r="E23" s="74"/>
      <c r="F23" s="70">
        <v>2</v>
      </c>
      <c r="G23" s="74"/>
      <c r="H23" s="70">
        <v>4</v>
      </c>
      <c r="I23" s="71"/>
      <c r="J23" s="72"/>
      <c r="K23" s="71"/>
      <c r="L23" s="71"/>
      <c r="M23" s="73">
        <f t="shared" si="0"/>
        <v>0</v>
      </c>
      <c r="N23" s="63"/>
    </row>
    <row r="24" spans="1:14" ht="20.25" customHeight="1" x14ac:dyDescent="0.2">
      <c r="A24" s="75" t="s">
        <v>81</v>
      </c>
      <c r="B24" s="76"/>
      <c r="C24" s="77" t="s">
        <v>330</v>
      </c>
      <c r="D24" s="78"/>
      <c r="F24" s="78"/>
      <c r="G24" s="79"/>
      <c r="H24" s="78"/>
      <c r="I24" s="80"/>
      <c r="M24" s="81"/>
      <c r="N24" s="82"/>
    </row>
    <row r="25" spans="1:14" ht="31.5" customHeight="1" x14ac:dyDescent="0.2">
      <c r="A25" s="118" t="s">
        <v>331</v>
      </c>
      <c r="B25" s="119"/>
      <c r="C25" s="119"/>
      <c r="D25" s="119"/>
      <c r="E25" s="119"/>
      <c r="F25" s="119"/>
      <c r="G25" s="119"/>
      <c r="H25" s="119"/>
      <c r="I25" s="119"/>
      <c r="M25" s="85">
        <f>M$14+M$16+M$18+M$20+SUM(M$22:M$23)</f>
        <v>0</v>
      </c>
      <c r="N25" s="86"/>
    </row>
    <row r="26" spans="1:14" ht="26.25" customHeight="1" x14ac:dyDescent="0.2">
      <c r="A26" s="64" t="s">
        <v>332</v>
      </c>
      <c r="B26" s="65"/>
      <c r="C26" s="66" t="s">
        <v>333</v>
      </c>
      <c r="D26" s="59"/>
      <c r="E26" s="60"/>
      <c r="F26" s="61"/>
      <c r="G26" s="60"/>
      <c r="H26" s="61"/>
      <c r="I26" s="60"/>
      <c r="J26" s="60"/>
      <c r="K26" s="60"/>
      <c r="L26" s="60"/>
      <c r="M26" s="62"/>
      <c r="N26" s="63"/>
    </row>
    <row r="27" spans="1:14" ht="22.5" customHeight="1" x14ac:dyDescent="0.2">
      <c r="A27" s="64" t="s">
        <v>334</v>
      </c>
      <c r="B27" s="65"/>
      <c r="C27" s="84" t="s">
        <v>335</v>
      </c>
      <c r="D27" s="67" t="s">
        <v>88</v>
      </c>
      <c r="E27" s="72"/>
      <c r="F27" s="83">
        <v>0</v>
      </c>
      <c r="G27" s="72"/>
      <c r="H27" s="70">
        <v>4</v>
      </c>
      <c r="I27" s="71"/>
      <c r="J27" s="72"/>
      <c r="K27" s="71"/>
      <c r="L27" s="71"/>
      <c r="M27" s="73">
        <f>IF(ISNUMBER($K27),IF(ISNUMBER($G27),ROUND($K27*$G27,2),ROUND($K27*$F27,2)),IF(ISNUMBER($G27),ROUND($I27*$G27,2),ROUND($I27*$F27,2)))</f>
        <v>0</v>
      </c>
      <c r="N27" s="63"/>
    </row>
    <row r="28" spans="1:14" ht="20.25" customHeight="1" x14ac:dyDescent="0.2">
      <c r="A28" s="75" t="s">
        <v>81</v>
      </c>
      <c r="B28" s="76"/>
      <c r="C28" s="77" t="s">
        <v>210</v>
      </c>
      <c r="D28" s="78"/>
      <c r="F28" s="78"/>
      <c r="G28" s="79"/>
      <c r="H28" s="78"/>
      <c r="I28" s="80"/>
      <c r="M28" s="81"/>
      <c r="N28" s="82"/>
    </row>
    <row r="29" spans="1:14" ht="31.5" customHeight="1" x14ac:dyDescent="0.2">
      <c r="A29" s="118" t="s">
        <v>336</v>
      </c>
      <c r="B29" s="119"/>
      <c r="C29" s="119"/>
      <c r="D29" s="119"/>
      <c r="E29" s="119"/>
      <c r="F29" s="119"/>
      <c r="G29" s="119"/>
      <c r="H29" s="119"/>
      <c r="I29" s="119"/>
      <c r="M29" s="85">
        <f>M$27</f>
        <v>0</v>
      </c>
      <c r="N29" s="86"/>
    </row>
    <row r="30" spans="1:14" ht="26.25" customHeight="1" x14ac:dyDescent="0.2">
      <c r="A30" s="64" t="s">
        <v>337</v>
      </c>
      <c r="B30" s="65"/>
      <c r="C30" s="66" t="s">
        <v>338</v>
      </c>
      <c r="D30" s="59"/>
      <c r="E30" s="60"/>
      <c r="F30" s="61"/>
      <c r="G30" s="60"/>
      <c r="H30" s="61"/>
      <c r="I30" s="60"/>
      <c r="J30" s="60"/>
      <c r="K30" s="60"/>
      <c r="L30" s="60"/>
      <c r="M30" s="62"/>
      <c r="N30" s="63"/>
    </row>
    <row r="31" spans="1:14" ht="37.5" customHeight="1" x14ac:dyDescent="0.2">
      <c r="A31" s="64" t="s">
        <v>339</v>
      </c>
      <c r="B31" s="65"/>
      <c r="C31" s="66" t="s">
        <v>340</v>
      </c>
      <c r="D31" s="59"/>
      <c r="E31" s="60"/>
      <c r="F31" s="61"/>
      <c r="G31" s="60"/>
      <c r="H31" s="61"/>
      <c r="I31" s="60"/>
      <c r="J31" s="60"/>
      <c r="K31" s="60"/>
      <c r="L31" s="60"/>
      <c r="M31" s="62"/>
      <c r="N31" s="63"/>
    </row>
    <row r="32" spans="1:14" ht="26.25" customHeight="1" x14ac:dyDescent="0.2">
      <c r="A32" s="64" t="s">
        <v>341</v>
      </c>
      <c r="B32" s="65"/>
      <c r="C32" s="66" t="s">
        <v>313</v>
      </c>
      <c r="D32" s="59"/>
      <c r="E32" s="60"/>
      <c r="F32" s="61"/>
      <c r="G32" s="60"/>
      <c r="H32" s="61"/>
      <c r="I32" s="60"/>
      <c r="J32" s="60"/>
      <c r="K32" s="60"/>
      <c r="L32" s="60"/>
      <c r="M32" s="62"/>
      <c r="N32" s="63"/>
    </row>
    <row r="33" spans="1:14" ht="22.5" customHeight="1" x14ac:dyDescent="0.2">
      <c r="A33" s="64" t="s">
        <v>342</v>
      </c>
      <c r="B33" s="65"/>
      <c r="C33" s="84" t="s">
        <v>318</v>
      </c>
      <c r="D33" s="67" t="s">
        <v>160</v>
      </c>
      <c r="E33" s="68"/>
      <c r="F33" s="69">
        <v>14</v>
      </c>
      <c r="G33" s="68"/>
      <c r="H33" s="70">
        <v>4</v>
      </c>
      <c r="I33" s="71"/>
      <c r="J33" s="72"/>
      <c r="K33" s="71"/>
      <c r="L33" s="71"/>
      <c r="M33" s="73">
        <f t="shared" ref="M33:M36" si="1">IF(ISNUMBER($K33),IF(ISNUMBER($G33),ROUND($K33*$G33,2),ROUND($K33*$F33,2)),IF(ISNUMBER($G33),ROUND($I33*$G33,2),ROUND($I33*$F33,2)))</f>
        <v>0</v>
      </c>
      <c r="N33" s="63"/>
    </row>
    <row r="34" spans="1:14" ht="22.5" customHeight="1" x14ac:dyDescent="0.2">
      <c r="A34" s="64" t="s">
        <v>343</v>
      </c>
      <c r="B34" s="65"/>
      <c r="C34" s="84" t="s">
        <v>324</v>
      </c>
      <c r="D34" s="67" t="s">
        <v>80</v>
      </c>
      <c r="E34" s="74"/>
      <c r="F34" s="70">
        <v>3</v>
      </c>
      <c r="G34" s="74"/>
      <c r="H34" s="70">
        <v>4</v>
      </c>
      <c r="I34" s="71"/>
      <c r="J34" s="72"/>
      <c r="K34" s="71"/>
      <c r="L34" s="71"/>
      <c r="M34" s="73">
        <f t="shared" si="1"/>
        <v>0</v>
      </c>
      <c r="N34" s="63"/>
    </row>
    <row r="35" spans="1:14" ht="22.5" customHeight="1" x14ac:dyDescent="0.2">
      <c r="A35" s="64" t="s">
        <v>344</v>
      </c>
      <c r="B35" s="65"/>
      <c r="C35" s="84" t="s">
        <v>327</v>
      </c>
      <c r="D35" s="67" t="s">
        <v>160</v>
      </c>
      <c r="E35" s="68"/>
      <c r="F35" s="69">
        <v>14</v>
      </c>
      <c r="G35" s="68"/>
      <c r="H35" s="70">
        <v>4</v>
      </c>
      <c r="I35" s="71"/>
      <c r="J35" s="72"/>
      <c r="K35" s="71"/>
      <c r="L35" s="71"/>
      <c r="M35" s="73">
        <f t="shared" si="1"/>
        <v>0</v>
      </c>
      <c r="N35" s="63"/>
    </row>
    <row r="36" spans="1:14" ht="22.5" customHeight="1" x14ac:dyDescent="0.2">
      <c r="A36" s="64" t="s">
        <v>345</v>
      </c>
      <c r="B36" s="65"/>
      <c r="C36" s="84" t="s">
        <v>329</v>
      </c>
      <c r="D36" s="67" t="s">
        <v>80</v>
      </c>
      <c r="E36" s="74"/>
      <c r="F36" s="70">
        <v>1</v>
      </c>
      <c r="G36" s="74"/>
      <c r="H36" s="70">
        <v>4</v>
      </c>
      <c r="I36" s="71"/>
      <c r="J36" s="72"/>
      <c r="K36" s="71"/>
      <c r="L36" s="71"/>
      <c r="M36" s="73">
        <f t="shared" si="1"/>
        <v>0</v>
      </c>
      <c r="N36" s="63"/>
    </row>
    <row r="37" spans="1:14" ht="31.5" customHeight="1" x14ac:dyDescent="0.2">
      <c r="A37" s="118" t="s">
        <v>331</v>
      </c>
      <c r="B37" s="119"/>
      <c r="C37" s="119"/>
      <c r="D37" s="119"/>
      <c r="E37" s="119"/>
      <c r="F37" s="119"/>
      <c r="G37" s="119"/>
      <c r="H37" s="119"/>
      <c r="I37" s="119"/>
      <c r="M37" s="85">
        <f>SUM(M$33:M$36)</f>
        <v>0</v>
      </c>
      <c r="N37" s="86"/>
    </row>
    <row r="38" spans="1:14" ht="26.25" customHeight="1" x14ac:dyDescent="0.2">
      <c r="A38" s="64" t="s">
        <v>346</v>
      </c>
      <c r="B38" s="65"/>
      <c r="C38" s="66" t="s">
        <v>347</v>
      </c>
      <c r="D38" s="59"/>
      <c r="E38" s="60"/>
      <c r="F38" s="61"/>
      <c r="G38" s="60"/>
      <c r="H38" s="61"/>
      <c r="I38" s="60"/>
      <c r="J38" s="60"/>
      <c r="K38" s="60"/>
      <c r="L38" s="60"/>
      <c r="M38" s="62"/>
      <c r="N38" s="63"/>
    </row>
    <row r="39" spans="1:14" ht="22.5" customHeight="1" x14ac:dyDescent="0.2">
      <c r="A39" s="64" t="s">
        <v>348</v>
      </c>
      <c r="B39" s="65"/>
      <c r="C39" s="84" t="s">
        <v>349</v>
      </c>
      <c r="D39" s="67" t="s">
        <v>80</v>
      </c>
      <c r="E39" s="74"/>
      <c r="F39" s="70">
        <v>1</v>
      </c>
      <c r="G39" s="74"/>
      <c r="H39" s="70">
        <v>4</v>
      </c>
      <c r="I39" s="71"/>
      <c r="J39" s="72"/>
      <c r="K39" s="71"/>
      <c r="L39" s="71"/>
      <c r="M39" s="73">
        <f>IF(ISNUMBER($K39),IF(ISNUMBER($G39),ROUND($K39*$G39,2),ROUND($K39*$F39,2)),IF(ISNUMBER($G39),ROUND($I39*$G39,2),ROUND($I39*$F39,2)))</f>
        <v>0</v>
      </c>
      <c r="N39" s="63"/>
    </row>
    <row r="40" spans="1:14" ht="31.5" customHeight="1" x14ac:dyDescent="0.2">
      <c r="A40" s="118" t="s">
        <v>350</v>
      </c>
      <c r="B40" s="119"/>
      <c r="C40" s="119"/>
      <c r="D40" s="119"/>
      <c r="E40" s="119"/>
      <c r="F40" s="119"/>
      <c r="G40" s="119"/>
      <c r="H40" s="119"/>
      <c r="I40" s="119"/>
      <c r="M40" s="85">
        <f>M$39</f>
        <v>0</v>
      </c>
      <c r="N40" s="86"/>
    </row>
    <row r="41" spans="1:14" ht="37.5" customHeight="1" x14ac:dyDescent="0.2">
      <c r="A41" s="64" t="s">
        <v>351</v>
      </c>
      <c r="B41" s="65"/>
      <c r="C41" s="66" t="s">
        <v>352</v>
      </c>
      <c r="D41" s="59"/>
      <c r="E41" s="60"/>
      <c r="F41" s="61"/>
      <c r="G41" s="60"/>
      <c r="H41" s="61"/>
      <c r="I41" s="60"/>
      <c r="J41" s="60"/>
      <c r="K41" s="60"/>
      <c r="L41" s="60"/>
      <c r="M41" s="62"/>
      <c r="N41" s="63"/>
    </row>
    <row r="42" spans="1:14" ht="26.25" customHeight="1" x14ac:dyDescent="0.2">
      <c r="A42" s="64" t="s">
        <v>353</v>
      </c>
      <c r="B42" s="65"/>
      <c r="C42" s="66" t="s">
        <v>354</v>
      </c>
      <c r="D42" s="67"/>
      <c r="E42" s="102"/>
      <c r="F42" s="103">
        <v>0</v>
      </c>
      <c r="G42" s="102"/>
      <c r="H42" s="70">
        <v>4</v>
      </c>
      <c r="I42" s="71"/>
      <c r="J42" s="72"/>
      <c r="K42" s="71"/>
      <c r="L42" s="71"/>
      <c r="M42" s="73">
        <f t="shared" ref="M42:M43" si="2">IF(ISNUMBER($K42),IF(ISNUMBER($G42),ROUND($K42*$G42,2),ROUND($K42*$F42,2)),IF(ISNUMBER($G42),ROUND($I42*$G42,2),ROUND($I42*$F42,2)))</f>
        <v>0</v>
      </c>
      <c r="N42" s="63"/>
    </row>
    <row r="43" spans="1:14" ht="22.5" customHeight="1" x14ac:dyDescent="0.2">
      <c r="A43" s="64" t="s">
        <v>355</v>
      </c>
      <c r="B43" s="65"/>
      <c r="C43" s="84" t="s">
        <v>356</v>
      </c>
      <c r="D43" s="67" t="s">
        <v>88</v>
      </c>
      <c r="E43" s="72"/>
      <c r="F43" s="83">
        <v>1</v>
      </c>
      <c r="G43" s="72"/>
      <c r="H43" s="70">
        <v>4</v>
      </c>
      <c r="I43" s="71"/>
      <c r="J43" s="72"/>
      <c r="K43" s="71"/>
      <c r="L43" s="71"/>
      <c r="M43" s="73">
        <f t="shared" si="2"/>
        <v>0</v>
      </c>
      <c r="N43" s="63"/>
    </row>
    <row r="44" spans="1:14" ht="20.25" customHeight="1" x14ac:dyDescent="0.2">
      <c r="A44" s="75" t="s">
        <v>81</v>
      </c>
      <c r="B44" s="76"/>
      <c r="C44" s="77" t="s">
        <v>357</v>
      </c>
      <c r="D44" s="78"/>
      <c r="F44" s="78"/>
      <c r="G44" s="79"/>
      <c r="H44" s="78"/>
      <c r="I44" s="80"/>
      <c r="M44" s="81"/>
      <c r="N44" s="82"/>
    </row>
    <row r="45" spans="1:14" ht="22.5" customHeight="1" x14ac:dyDescent="0.2">
      <c r="A45" s="64" t="s">
        <v>358</v>
      </c>
      <c r="B45" s="65"/>
      <c r="C45" s="84" t="s">
        <v>359</v>
      </c>
      <c r="D45" s="67" t="s">
        <v>88</v>
      </c>
      <c r="E45" s="72"/>
      <c r="F45" s="83">
        <v>1</v>
      </c>
      <c r="G45" s="72"/>
      <c r="H45" s="70">
        <v>4</v>
      </c>
      <c r="I45" s="71"/>
      <c r="J45" s="72"/>
      <c r="K45" s="71"/>
      <c r="L45" s="71"/>
      <c r="M45" s="73">
        <f>IF(ISNUMBER($K45),IF(ISNUMBER($G45),ROUND($K45*$G45,2),ROUND($K45*$F45,2)),IF(ISNUMBER($G45),ROUND($I45*$G45,2),ROUND($I45*$F45,2)))</f>
        <v>0</v>
      </c>
      <c r="N45" s="63"/>
    </row>
    <row r="46" spans="1:14" ht="20.25" customHeight="1" x14ac:dyDescent="0.2">
      <c r="A46" s="75" t="s">
        <v>81</v>
      </c>
      <c r="B46" s="76"/>
      <c r="C46" s="77" t="s">
        <v>360</v>
      </c>
      <c r="D46" s="78"/>
      <c r="F46" s="78"/>
      <c r="G46" s="79"/>
      <c r="H46" s="78"/>
      <c r="I46" s="80"/>
      <c r="M46" s="81"/>
      <c r="N46" s="82"/>
    </row>
    <row r="47" spans="1:14" ht="22.5" customHeight="1" x14ac:dyDescent="0.2">
      <c r="A47" s="64" t="s">
        <v>361</v>
      </c>
      <c r="B47" s="65"/>
      <c r="C47" s="84" t="s">
        <v>362</v>
      </c>
      <c r="D47" s="67" t="s">
        <v>80</v>
      </c>
      <c r="E47" s="74"/>
      <c r="F47" s="70">
        <v>1</v>
      </c>
      <c r="G47" s="74"/>
      <c r="H47" s="70">
        <v>4</v>
      </c>
      <c r="I47" s="71"/>
      <c r="J47" s="72"/>
      <c r="K47" s="71"/>
      <c r="L47" s="71"/>
      <c r="M47" s="73">
        <f>IF(ISNUMBER($K47),IF(ISNUMBER($G47),ROUND($K47*$G47,2),ROUND($K47*$F47,2)),IF(ISNUMBER($G47),ROUND($I47*$G47,2),ROUND($I47*$F47,2)))</f>
        <v>0</v>
      </c>
      <c r="N47" s="63"/>
    </row>
    <row r="48" spans="1:14" ht="20.25" customHeight="1" x14ac:dyDescent="0.2">
      <c r="A48" s="75" t="s">
        <v>81</v>
      </c>
      <c r="B48" s="76"/>
      <c r="C48" s="77" t="s">
        <v>360</v>
      </c>
      <c r="D48" s="78"/>
      <c r="F48" s="78"/>
      <c r="G48" s="79"/>
      <c r="H48" s="78"/>
      <c r="I48" s="80"/>
      <c r="M48" s="81"/>
      <c r="N48" s="82"/>
    </row>
    <row r="49" spans="1:14" ht="31.5" customHeight="1" x14ac:dyDescent="0.2">
      <c r="A49" s="118" t="s">
        <v>363</v>
      </c>
      <c r="B49" s="119"/>
      <c r="C49" s="119"/>
      <c r="D49" s="119"/>
      <c r="E49" s="119"/>
      <c r="F49" s="119"/>
      <c r="G49" s="119"/>
      <c r="H49" s="119"/>
      <c r="I49" s="119"/>
      <c r="M49" s="85">
        <f>M$43+M$45+M$47</f>
        <v>0</v>
      </c>
      <c r="N49" s="86"/>
    </row>
    <row r="50" spans="1:14" ht="26.25" customHeight="1" x14ac:dyDescent="0.2">
      <c r="A50" s="64" t="s">
        <v>364</v>
      </c>
      <c r="B50" s="65"/>
      <c r="C50" s="66" t="s">
        <v>365</v>
      </c>
      <c r="D50" s="59"/>
      <c r="E50" s="60"/>
      <c r="F50" s="61"/>
      <c r="G50" s="60"/>
      <c r="H50" s="61"/>
      <c r="I50" s="60"/>
      <c r="J50" s="60"/>
      <c r="K50" s="60"/>
      <c r="L50" s="60"/>
      <c r="M50" s="62"/>
      <c r="N50" s="63"/>
    </row>
    <row r="51" spans="1:14" ht="22.5" customHeight="1" x14ac:dyDescent="0.2">
      <c r="A51" s="64" t="s">
        <v>366</v>
      </c>
      <c r="B51" s="65"/>
      <c r="C51" s="84" t="s">
        <v>367</v>
      </c>
      <c r="D51" s="67" t="s">
        <v>160</v>
      </c>
      <c r="E51" s="68"/>
      <c r="F51" s="69">
        <v>7.5</v>
      </c>
      <c r="G51" s="68"/>
      <c r="H51" s="70">
        <v>4</v>
      </c>
      <c r="I51" s="71"/>
      <c r="J51" s="72"/>
      <c r="K51" s="71"/>
      <c r="L51" s="71"/>
      <c r="M51" s="73">
        <f t="shared" ref="M51:M52" si="3">IF(ISNUMBER($K51),IF(ISNUMBER($G51),ROUND($K51*$G51,2),ROUND($K51*$F51,2)),IF(ISNUMBER($G51),ROUND($I51*$G51,2),ROUND($I51*$F51,2)))</f>
        <v>0</v>
      </c>
      <c r="N51" s="63"/>
    </row>
    <row r="52" spans="1:14" ht="22.5" customHeight="1" x14ac:dyDescent="0.2">
      <c r="A52" s="64" t="s">
        <v>368</v>
      </c>
      <c r="B52" s="65"/>
      <c r="C52" s="84" t="s">
        <v>369</v>
      </c>
      <c r="D52" s="67" t="s">
        <v>160</v>
      </c>
      <c r="E52" s="68"/>
      <c r="F52" s="69">
        <v>6</v>
      </c>
      <c r="G52" s="68"/>
      <c r="H52" s="70">
        <v>4</v>
      </c>
      <c r="I52" s="71"/>
      <c r="J52" s="72"/>
      <c r="K52" s="71"/>
      <c r="L52" s="71"/>
      <c r="M52" s="73">
        <f t="shared" si="3"/>
        <v>0</v>
      </c>
      <c r="N52" s="63"/>
    </row>
    <row r="53" spans="1:14" ht="31.5" customHeight="1" x14ac:dyDescent="0.2">
      <c r="A53" s="118" t="s">
        <v>370</v>
      </c>
      <c r="B53" s="119"/>
      <c r="C53" s="119"/>
      <c r="D53" s="119"/>
      <c r="E53" s="119"/>
      <c r="F53" s="119"/>
      <c r="G53" s="119"/>
      <c r="H53" s="119"/>
      <c r="I53" s="119"/>
      <c r="M53" s="85">
        <f>SUM(M$51:M$52)</f>
        <v>0</v>
      </c>
      <c r="N53" s="86"/>
    </row>
    <row r="54" spans="1:14" ht="37.5" customHeight="1" x14ac:dyDescent="0.2">
      <c r="A54" s="64" t="s">
        <v>371</v>
      </c>
      <c r="B54" s="65"/>
      <c r="C54" s="66" t="s">
        <v>299</v>
      </c>
      <c r="D54" s="59"/>
      <c r="E54" s="60"/>
      <c r="F54" s="61"/>
      <c r="G54" s="60"/>
      <c r="H54" s="61"/>
      <c r="I54" s="60"/>
      <c r="J54" s="60"/>
      <c r="K54" s="60"/>
      <c r="L54" s="60"/>
      <c r="M54" s="62"/>
      <c r="N54" s="63"/>
    </row>
    <row r="55" spans="1:14" ht="26.25" customHeight="1" x14ac:dyDescent="0.2">
      <c r="A55" s="64" t="s">
        <v>372</v>
      </c>
      <c r="B55" s="65"/>
      <c r="C55" s="66" t="s">
        <v>197</v>
      </c>
      <c r="D55" s="67" t="s">
        <v>88</v>
      </c>
      <c r="E55" s="72"/>
      <c r="F55" s="83">
        <v>1</v>
      </c>
      <c r="G55" s="72"/>
      <c r="H55" s="70">
        <v>4</v>
      </c>
      <c r="I55" s="71"/>
      <c r="J55" s="72"/>
      <c r="K55" s="71"/>
      <c r="L55" s="71"/>
      <c r="M55" s="73">
        <f t="shared" ref="M55:M59" si="4">IF(ISNUMBER($K55),IF(ISNUMBER($G55),ROUND($K55*$G55,2),ROUND($K55*$F55,2)),IF(ISNUMBER($G55),ROUND($I55*$G55,2),ROUND($I55*$F55,2)))</f>
        <v>0</v>
      </c>
      <c r="N55" s="63"/>
    </row>
    <row r="56" spans="1:14" ht="26.25" customHeight="1" x14ac:dyDescent="0.2">
      <c r="A56" s="64" t="s">
        <v>373</v>
      </c>
      <c r="B56" s="65"/>
      <c r="C56" s="66" t="s">
        <v>374</v>
      </c>
      <c r="D56" s="67" t="s">
        <v>88</v>
      </c>
      <c r="E56" s="72"/>
      <c r="F56" s="83">
        <v>1</v>
      </c>
      <c r="G56" s="72"/>
      <c r="H56" s="70">
        <v>4</v>
      </c>
      <c r="I56" s="71"/>
      <c r="J56" s="72"/>
      <c r="K56" s="71"/>
      <c r="L56" s="71"/>
      <c r="M56" s="73">
        <f t="shared" si="4"/>
        <v>0</v>
      </c>
      <c r="N56" s="63"/>
    </row>
    <row r="57" spans="1:14" ht="26.25" customHeight="1" x14ac:dyDescent="0.2">
      <c r="A57" s="64" t="s">
        <v>375</v>
      </c>
      <c r="B57" s="65"/>
      <c r="C57" s="66" t="s">
        <v>198</v>
      </c>
      <c r="D57" s="67" t="s">
        <v>88</v>
      </c>
      <c r="E57" s="72"/>
      <c r="F57" s="83">
        <v>1</v>
      </c>
      <c r="G57" s="72"/>
      <c r="H57" s="70">
        <v>4</v>
      </c>
      <c r="I57" s="71"/>
      <c r="J57" s="72"/>
      <c r="K57" s="71"/>
      <c r="L57" s="71"/>
      <c r="M57" s="73">
        <f t="shared" si="4"/>
        <v>0</v>
      </c>
      <c r="N57" s="63"/>
    </row>
    <row r="58" spans="1:14" ht="26.25" customHeight="1" x14ac:dyDescent="0.2">
      <c r="A58" s="64" t="s">
        <v>376</v>
      </c>
      <c r="B58" s="65"/>
      <c r="C58" s="66" t="s">
        <v>377</v>
      </c>
      <c r="D58" s="67" t="s">
        <v>88</v>
      </c>
      <c r="E58" s="72"/>
      <c r="F58" s="83">
        <v>1</v>
      </c>
      <c r="G58" s="72"/>
      <c r="H58" s="70">
        <v>4</v>
      </c>
      <c r="I58" s="71"/>
      <c r="J58" s="72"/>
      <c r="K58" s="71"/>
      <c r="L58" s="71"/>
      <c r="M58" s="73">
        <f t="shared" si="4"/>
        <v>0</v>
      </c>
      <c r="N58" s="63"/>
    </row>
    <row r="59" spans="1:14" ht="26.25" customHeight="1" thickBot="1" x14ac:dyDescent="0.25">
      <c r="A59" s="64" t="s">
        <v>378</v>
      </c>
      <c r="B59" s="65"/>
      <c r="C59" s="66" t="s">
        <v>379</v>
      </c>
      <c r="D59" s="67" t="s">
        <v>88</v>
      </c>
      <c r="E59" s="72"/>
      <c r="F59" s="83">
        <v>1</v>
      </c>
      <c r="G59" s="72"/>
      <c r="H59" s="70">
        <v>4</v>
      </c>
      <c r="I59" s="71"/>
      <c r="J59" s="72"/>
      <c r="K59" s="71"/>
      <c r="L59" s="71"/>
      <c r="M59" s="73">
        <f t="shared" si="4"/>
        <v>0</v>
      </c>
      <c r="N59" s="63"/>
    </row>
    <row r="60" spans="1:14" ht="15" customHeight="1" x14ac:dyDescent="0.2">
      <c r="A60" s="120" t="s">
        <v>380</v>
      </c>
      <c r="B60" s="121"/>
      <c r="C60" s="121"/>
      <c r="D60" s="121"/>
      <c r="E60" s="121"/>
      <c r="F60" s="121"/>
      <c r="G60" s="121"/>
      <c r="H60" s="121"/>
      <c r="I60" s="121"/>
      <c r="M60" s="87">
        <f>M$9+M$14+M$16+M$18+M$20+SUM(M$22:M$23)+M$27+SUM(M$33:M$36)+M$39+SUM(M$42:M$43)+M$45+M$47+SUM(M$51:M$52)+SUM(M$55:M$59)</f>
        <v>0</v>
      </c>
      <c r="N60" s="88"/>
    </row>
    <row r="61" spans="1:14" ht="15" customHeight="1" x14ac:dyDescent="0.2">
      <c r="A61" s="122" t="s">
        <v>115</v>
      </c>
      <c r="B61" s="123"/>
      <c r="C61" s="123"/>
      <c r="D61" s="123"/>
      <c r="E61" s="123"/>
      <c r="F61" s="123"/>
      <c r="G61" s="123"/>
      <c r="H61" s="123"/>
      <c r="I61" s="123"/>
      <c r="M61" s="89">
        <f>(SUMIF($H$8:$H$59,4,$M$8:$M$59))*0.1</f>
        <v>0</v>
      </c>
      <c r="N61" s="88"/>
    </row>
    <row r="62" spans="1:14" ht="15" customHeight="1" thickBot="1" x14ac:dyDescent="0.25">
      <c r="A62" s="104" t="s">
        <v>381</v>
      </c>
      <c r="B62" s="105"/>
      <c r="C62" s="105"/>
      <c r="D62" s="105"/>
      <c r="E62" s="105"/>
      <c r="F62" s="105"/>
      <c r="G62" s="105"/>
      <c r="H62" s="105"/>
      <c r="I62" s="105"/>
      <c r="M62" s="90">
        <f>SUM(M$60:M$61)</f>
        <v>0</v>
      </c>
      <c r="N62" s="88"/>
    </row>
    <row r="65" spans="1:14" ht="16.5" customHeight="1" x14ac:dyDescent="0.2">
      <c r="A65" s="124" t="s">
        <v>201</v>
      </c>
      <c r="B65" s="125"/>
      <c r="C65" s="125"/>
      <c r="D65" s="125"/>
      <c r="E65" s="125"/>
      <c r="F65" s="125"/>
      <c r="G65" s="125"/>
      <c r="H65" s="125"/>
      <c r="I65" s="125"/>
      <c r="J65" s="125"/>
      <c r="K65" s="125"/>
      <c r="L65" s="125"/>
      <c r="M65" s="126"/>
      <c r="N65" s="92"/>
    </row>
    <row r="66" spans="1:14" ht="26.25" customHeight="1" x14ac:dyDescent="0.2">
      <c r="A66" s="93" t="s">
        <v>202</v>
      </c>
      <c r="B66" s="94"/>
      <c r="C66" s="95" t="s">
        <v>203</v>
      </c>
      <c r="D66" s="67" t="s">
        <v>73</v>
      </c>
      <c r="E66" s="68"/>
      <c r="F66" s="69">
        <v>16</v>
      </c>
      <c r="G66" s="68"/>
      <c r="H66" s="70">
        <v>4</v>
      </c>
      <c r="I66" s="71"/>
      <c r="J66" s="72"/>
      <c r="K66" s="71"/>
      <c r="L66" s="71"/>
      <c r="M66" s="73">
        <f>IF(ISNUMBER($K66),IF(ISNUMBER($G66),ROUND($K66*$G66,2),ROUND($K66*$F66,2)),IF(ISNUMBER($G66),ROUND($I66*$G66,2),ROUND($I66*$F66,2)))</f>
        <v>0</v>
      </c>
      <c r="N66" s="63"/>
    </row>
    <row r="67" spans="1:14" ht="20.25" customHeight="1" x14ac:dyDescent="0.2">
      <c r="A67" s="75" t="s">
        <v>81</v>
      </c>
      <c r="B67" s="76"/>
      <c r="C67" s="77" t="s">
        <v>204</v>
      </c>
      <c r="D67" s="78"/>
      <c r="F67" s="78"/>
      <c r="G67" s="79"/>
      <c r="H67" s="78"/>
      <c r="I67" s="80"/>
      <c r="M67" s="81"/>
      <c r="N67" s="82"/>
    </row>
    <row r="68" spans="1:14" ht="18.75" customHeight="1" x14ac:dyDescent="0.2">
      <c r="A68" s="93" t="s">
        <v>205</v>
      </c>
      <c r="B68" s="94"/>
      <c r="C68" s="95" t="s">
        <v>206</v>
      </c>
      <c r="D68" s="67" t="s">
        <v>80</v>
      </c>
      <c r="E68" s="74"/>
      <c r="F68" s="70">
        <v>5</v>
      </c>
      <c r="G68" s="74"/>
      <c r="H68" s="70">
        <v>4</v>
      </c>
      <c r="I68" s="71"/>
      <c r="J68" s="72"/>
      <c r="K68" s="71"/>
      <c r="L68" s="71"/>
      <c r="M68" s="73">
        <f>IF(ISNUMBER($K68),IF(ISNUMBER($G68),ROUND($K68*$G68,2),ROUND($K68*$F68,2)),IF(ISNUMBER($G68),ROUND($I68*$G68,2),ROUND($I68*$F68,2)))</f>
        <v>0</v>
      </c>
      <c r="N68" s="63"/>
    </row>
    <row r="69" spans="1:14" ht="33" customHeight="1" x14ac:dyDescent="0.2">
      <c r="A69" s="75" t="s">
        <v>81</v>
      </c>
      <c r="B69" s="76"/>
      <c r="C69" s="77" t="s">
        <v>207</v>
      </c>
      <c r="D69" s="78"/>
      <c r="F69" s="78"/>
      <c r="G69" s="79"/>
      <c r="H69" s="78"/>
      <c r="I69" s="80"/>
      <c r="M69" s="81"/>
      <c r="N69" s="82"/>
    </row>
    <row r="70" spans="1:14" ht="18.75" customHeight="1" x14ac:dyDescent="0.2">
      <c r="A70" s="93" t="s">
        <v>208</v>
      </c>
      <c r="B70" s="94"/>
      <c r="C70" s="95" t="s">
        <v>209</v>
      </c>
      <c r="D70" s="67" t="s">
        <v>80</v>
      </c>
      <c r="E70" s="74"/>
      <c r="F70" s="70">
        <v>1</v>
      </c>
      <c r="G70" s="74"/>
      <c r="H70" s="70">
        <v>1</v>
      </c>
      <c r="I70" s="71"/>
      <c r="J70" s="72"/>
      <c r="K70" s="71"/>
      <c r="L70" s="71"/>
      <c r="M70" s="73">
        <f>IF(ISNUMBER($K70),IF(ISNUMBER($G70),ROUND($K70*$G70,2),ROUND($K70*$F70,2)),IF(ISNUMBER($G70),ROUND($I70*$G70,2),ROUND($I70*$F70,2)))</f>
        <v>0</v>
      </c>
      <c r="N70" s="63"/>
    </row>
    <row r="71" spans="1:14" ht="20.25" customHeight="1" x14ac:dyDescent="0.2">
      <c r="A71" s="75" t="s">
        <v>81</v>
      </c>
      <c r="B71" s="76"/>
      <c r="C71" s="77" t="s">
        <v>210</v>
      </c>
      <c r="D71" s="78"/>
      <c r="F71" s="78"/>
      <c r="G71" s="79"/>
      <c r="H71" s="78"/>
      <c r="I71" s="80"/>
      <c r="M71" s="81"/>
      <c r="N71" s="82"/>
    </row>
    <row r="72" spans="1:14" ht="18.75" customHeight="1" x14ac:dyDescent="0.2">
      <c r="A72" s="93" t="s">
        <v>211</v>
      </c>
      <c r="B72" s="94"/>
      <c r="C72" s="95" t="s">
        <v>212</v>
      </c>
      <c r="D72" s="67" t="s">
        <v>80</v>
      </c>
      <c r="E72" s="74"/>
      <c r="F72" s="70">
        <v>1</v>
      </c>
      <c r="G72" s="74"/>
      <c r="H72" s="70">
        <v>1</v>
      </c>
      <c r="I72" s="71"/>
      <c r="J72" s="72"/>
      <c r="K72" s="71"/>
      <c r="L72" s="71"/>
      <c r="M72" s="73">
        <f>IF(ISNUMBER($K72),IF(ISNUMBER($G72),ROUND($K72*$G72,2),ROUND($K72*$F72,2)),IF(ISNUMBER($G72),ROUND($I72*$G72,2),ROUND($I72*$F72,2)))</f>
        <v>0</v>
      </c>
      <c r="N72" s="63"/>
    </row>
    <row r="73" spans="1:14" ht="20.25" customHeight="1" x14ac:dyDescent="0.2">
      <c r="A73" s="75" t="s">
        <v>81</v>
      </c>
      <c r="B73" s="76"/>
      <c r="C73" s="77" t="s">
        <v>213</v>
      </c>
      <c r="D73" s="78"/>
      <c r="F73" s="78"/>
      <c r="G73" s="79"/>
      <c r="H73" s="78"/>
      <c r="I73" s="80"/>
      <c r="M73" s="81"/>
      <c r="N73" s="82"/>
    </row>
    <row r="74" spans="1:14" ht="18.75" customHeight="1" x14ac:dyDescent="0.2">
      <c r="A74" s="93" t="s">
        <v>214</v>
      </c>
      <c r="B74" s="94"/>
      <c r="C74" s="95" t="s">
        <v>215</v>
      </c>
      <c r="D74" s="67" t="s">
        <v>80</v>
      </c>
      <c r="E74" s="74"/>
      <c r="F74" s="70">
        <v>1</v>
      </c>
      <c r="G74" s="74"/>
      <c r="H74" s="70">
        <v>1</v>
      </c>
      <c r="I74" s="71"/>
      <c r="J74" s="72"/>
      <c r="K74" s="71"/>
      <c r="L74" s="71"/>
      <c r="M74" s="73">
        <f>IF(ISNUMBER($K74),IF(ISNUMBER($G74),ROUND($K74*$G74,2),ROUND($K74*$F74,2)),IF(ISNUMBER($G74),ROUND($I74*$G74,2),ROUND($I74*$F74,2)))</f>
        <v>0</v>
      </c>
      <c r="N74" s="63"/>
    </row>
    <row r="75" spans="1:14" ht="20.25" customHeight="1" x14ac:dyDescent="0.2">
      <c r="A75" s="75" t="s">
        <v>81</v>
      </c>
      <c r="B75" s="76"/>
      <c r="C75" s="77" t="s">
        <v>216</v>
      </c>
      <c r="D75" s="78"/>
      <c r="F75" s="78"/>
      <c r="G75" s="79"/>
      <c r="H75" s="78"/>
      <c r="I75" s="80"/>
      <c r="M75" s="81"/>
      <c r="N75" s="82"/>
    </row>
    <row r="76" spans="1:14" ht="18.75" customHeight="1" x14ac:dyDescent="0.2">
      <c r="A76" s="93" t="s">
        <v>217</v>
      </c>
      <c r="B76" s="94"/>
      <c r="C76" s="95" t="s">
        <v>218</v>
      </c>
      <c r="D76" s="67" t="s">
        <v>160</v>
      </c>
      <c r="E76" s="68"/>
      <c r="F76" s="69">
        <v>30</v>
      </c>
      <c r="G76" s="68"/>
      <c r="H76" s="70">
        <v>4</v>
      </c>
      <c r="I76" s="71"/>
      <c r="J76" s="72"/>
      <c r="K76" s="71"/>
      <c r="L76" s="71"/>
      <c r="M76" s="73">
        <f>IF(ISNUMBER($K76),IF(ISNUMBER($G76),ROUND($K76*$G76,2),ROUND($K76*$F76,2)),IF(ISNUMBER($G76),ROUND($I76*$G76,2),ROUND($I76*$F76,2)))</f>
        <v>0</v>
      </c>
      <c r="N76" s="63"/>
    </row>
    <row r="77" spans="1:14" ht="20.25" customHeight="1" thickBot="1" x14ac:dyDescent="0.25">
      <c r="A77" s="75" t="s">
        <v>81</v>
      </c>
      <c r="B77" s="76"/>
      <c r="C77" s="77" t="s">
        <v>219</v>
      </c>
      <c r="D77" s="78"/>
      <c r="F77" s="78"/>
      <c r="G77" s="79"/>
      <c r="H77" s="78"/>
      <c r="I77" s="80"/>
      <c r="M77" s="81"/>
      <c r="N77" s="82"/>
    </row>
    <row r="78" spans="1:14" ht="26.25" customHeight="1" thickTop="1" thickBot="1" x14ac:dyDescent="0.25">
      <c r="A78" s="127" t="s">
        <v>220</v>
      </c>
      <c r="B78" s="128"/>
      <c r="C78" s="128"/>
      <c r="D78" s="128"/>
      <c r="E78" s="128"/>
      <c r="F78" s="128"/>
      <c r="G78" s="128"/>
      <c r="H78" s="128"/>
      <c r="I78" s="128"/>
      <c r="M78" s="96">
        <f>SUM(M$66:M$77)</f>
        <v>0</v>
      </c>
      <c r="N78" s="97"/>
    </row>
    <row r="79" spans="1:14" ht="26.25" customHeight="1" x14ac:dyDescent="0.2">
      <c r="A79" s="129" t="s">
        <v>221</v>
      </c>
      <c r="B79" s="130"/>
      <c r="C79" s="130"/>
      <c r="D79" s="130"/>
      <c r="E79" s="130"/>
      <c r="F79" s="130"/>
      <c r="G79" s="130"/>
      <c r="H79" s="130"/>
      <c r="I79" s="130"/>
      <c r="M79" s="98">
        <f>M$66+M$68+M$70+M$72+M$74+M$76</f>
        <v>0</v>
      </c>
      <c r="N79" s="99"/>
    </row>
    <row r="80" spans="1:14" ht="26.25" customHeight="1" x14ac:dyDescent="0.2">
      <c r="A80" s="131" t="s">
        <v>223</v>
      </c>
      <c r="B80" s="132"/>
      <c r="C80" s="132"/>
      <c r="D80" s="132"/>
      <c r="E80" s="132"/>
      <c r="F80" s="132"/>
      <c r="G80" s="132"/>
      <c r="H80" s="132"/>
      <c r="I80" s="132"/>
      <c r="M80" s="100">
        <f>(SUMIF($H$66:$H$78,1,$M$66:$M$78))*0.2</f>
        <v>0</v>
      </c>
      <c r="N80" s="99"/>
    </row>
    <row r="81" spans="1:14" ht="26.25" customHeight="1" x14ac:dyDescent="0.2">
      <c r="A81" s="131" t="s">
        <v>222</v>
      </c>
      <c r="B81" s="132"/>
      <c r="C81" s="132"/>
      <c r="D81" s="132"/>
      <c r="E81" s="132"/>
      <c r="F81" s="132"/>
      <c r="G81" s="132"/>
      <c r="H81" s="132"/>
      <c r="I81" s="132"/>
      <c r="M81" s="100">
        <f>(SUMIF($H$66:$H$78,4,$M$66:$M$78))*0.1</f>
        <v>0</v>
      </c>
      <c r="N81" s="99"/>
    </row>
    <row r="82" spans="1:14" ht="24.75" customHeight="1" thickBot="1" x14ac:dyDescent="0.25">
      <c r="A82" s="133" t="s">
        <v>224</v>
      </c>
      <c r="B82" s="134"/>
      <c r="C82" s="134"/>
      <c r="D82" s="134"/>
      <c r="E82" s="134"/>
      <c r="F82" s="134"/>
      <c r="G82" s="134"/>
      <c r="H82" s="134"/>
      <c r="I82" s="134"/>
      <c r="M82" s="101">
        <f>SUM(M$79:M$81)</f>
        <v>0</v>
      </c>
      <c r="N82" s="99"/>
    </row>
  </sheetData>
  <sheetProtection algorithmName="SHA-512" hashValue="eLSpsQBjILvBhbArs2kTdLarfCMtS+a71+xLWlm3IaQlo0cc0p9NbFPaV4axmD1S4OhXc+1eouvIPJOCmkwaTQ==" saltValue="pbFjbagMIGgIcIdP717NvD8Wg8sG9nRDRLo84Ff54Gyguw7GdjzsYKt7VFAFTfLpE3QZa3lKYkV7fsNwKvAWOg==" spinCount="100000" sheet="1" objects="1" scenarios="1"/>
  <mergeCells count="18">
    <mergeCell ref="A65:M65"/>
    <mergeCell ref="A78:I78"/>
    <mergeCell ref="A79:I79"/>
    <mergeCell ref="A80:I80"/>
    <mergeCell ref="A81:I81"/>
    <mergeCell ref="A82:I82"/>
    <mergeCell ref="A40:I40"/>
    <mergeCell ref="A49:I49"/>
    <mergeCell ref="A53:I53"/>
    <mergeCell ref="A60:I60"/>
    <mergeCell ref="A61:I61"/>
    <mergeCell ref="A62:I62"/>
    <mergeCell ref="A1:M2"/>
    <mergeCell ref="A3:M4"/>
    <mergeCell ref="A5:M5"/>
    <mergeCell ref="A25:I25"/>
    <mergeCell ref="A29:I29"/>
    <mergeCell ref="A37:I37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3"/>
  <sheetViews>
    <sheetView showZeros="0" workbookViewId="0">
      <pane ySplit="6" topLeftCell="A7" activePane="bottomLeft" state="frozen"/>
      <selection pane="bottomLeft" activeCell="O7" sqref="O7"/>
    </sheetView>
  </sheetViews>
  <sheetFormatPr baseColWidth="10" defaultColWidth="8.5703125" defaultRowHeight="15" customHeight="1" x14ac:dyDescent="0.2"/>
  <cols>
    <col min="1" max="1" width="12.85546875" style="91" customWidth="1"/>
    <col min="2" max="2" width="0" style="91" hidden="1" customWidth="1"/>
    <col min="3" max="3" width="51.42578125" style="91" customWidth="1"/>
    <col min="4" max="4" width="12.140625" style="91" customWidth="1"/>
    <col min="5" max="5" width="0" style="50" hidden="1" customWidth="1"/>
    <col min="6" max="6" width="10.5703125" style="91" customWidth="1"/>
    <col min="7" max="7" width="10.140625" style="50" customWidth="1"/>
    <col min="8" max="8" width="9.28515625" style="91" hidden="1" customWidth="1"/>
    <col min="9" max="9" width="17.140625" style="50" customWidth="1"/>
    <col min="10" max="12" width="0" style="50" hidden="1" customWidth="1"/>
    <col min="13" max="13" width="22.85546875" style="91" customWidth="1"/>
    <col min="14" max="14" width="0" style="50" hidden="1" customWidth="1"/>
    <col min="15" max="16384" width="8.5703125" style="44"/>
  </cols>
  <sheetData>
    <row r="1" spans="1:14" ht="18.75" customHeight="1" x14ac:dyDescent="0.2">
      <c r="A1" s="106" t="s">
        <v>55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8"/>
      <c r="N1" s="43"/>
    </row>
    <row r="2" spans="1:14" ht="15" customHeight="1" x14ac:dyDescent="0.2">
      <c r="A2" s="109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1"/>
      <c r="N2" s="45"/>
    </row>
    <row r="3" spans="1:14" ht="7.5" customHeight="1" x14ac:dyDescent="0.2">
      <c r="A3" s="112" t="s">
        <v>56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4"/>
      <c r="N3" s="46"/>
    </row>
    <row r="4" spans="1:14" ht="30" customHeight="1" thickBot="1" x14ac:dyDescent="0.25">
      <c r="A4" s="112" t="s">
        <v>56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4"/>
      <c r="N4" s="47"/>
    </row>
    <row r="5" spans="1:14" ht="30" customHeight="1" thickBot="1" x14ac:dyDescent="0.25">
      <c r="A5" s="115" t="s">
        <v>382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7" t="s">
        <v>57</v>
      </c>
      <c r="N5" s="48"/>
    </row>
    <row r="6" spans="1:14" ht="7.5" customHeight="1" thickBot="1" x14ac:dyDescent="0.25">
      <c r="A6" s="45"/>
      <c r="B6" s="49"/>
      <c r="C6" s="45"/>
      <c r="D6" s="50"/>
      <c r="F6" s="50"/>
      <c r="H6" s="50"/>
      <c r="M6" s="50"/>
      <c r="N6" s="45"/>
    </row>
    <row r="7" spans="1:14" ht="31.5" customHeight="1" x14ac:dyDescent="0.2">
      <c r="A7" s="51" t="s">
        <v>58</v>
      </c>
      <c r="B7" s="52" t="s">
        <v>59</v>
      </c>
      <c r="C7" s="53" t="s">
        <v>60</v>
      </c>
      <c r="D7" s="53" t="s">
        <v>61</v>
      </c>
      <c r="F7" s="53" t="s">
        <v>62</v>
      </c>
      <c r="G7" s="53" t="s">
        <v>63</v>
      </c>
      <c r="H7" s="53" t="s">
        <v>53</v>
      </c>
      <c r="I7" s="53" t="s">
        <v>64</v>
      </c>
      <c r="M7" s="54" t="s">
        <v>65</v>
      </c>
      <c r="N7" s="55" t="s">
        <v>66</v>
      </c>
    </row>
    <row r="8" spans="1:14" ht="45" customHeight="1" x14ac:dyDescent="0.2">
      <c r="A8" s="56" t="s">
        <v>383</v>
      </c>
      <c r="B8" s="57"/>
      <c r="C8" s="58" t="s">
        <v>384</v>
      </c>
      <c r="D8" s="59"/>
      <c r="E8" s="60"/>
      <c r="F8" s="61"/>
      <c r="G8" s="60"/>
      <c r="H8" s="61"/>
      <c r="I8" s="60"/>
      <c r="J8" s="60"/>
      <c r="K8" s="60"/>
      <c r="L8" s="60"/>
      <c r="M8" s="62"/>
      <c r="N8" s="63"/>
    </row>
    <row r="9" spans="1:14" ht="37.5" customHeight="1" x14ac:dyDescent="0.2">
      <c r="A9" s="64" t="s">
        <v>385</v>
      </c>
      <c r="B9" s="65"/>
      <c r="C9" s="66" t="s">
        <v>68</v>
      </c>
      <c r="D9" s="59"/>
      <c r="E9" s="60"/>
      <c r="F9" s="61"/>
      <c r="G9" s="60"/>
      <c r="H9" s="61"/>
      <c r="I9" s="60"/>
      <c r="J9" s="60"/>
      <c r="K9" s="60"/>
      <c r="L9" s="60"/>
      <c r="M9" s="62"/>
      <c r="N9" s="63"/>
    </row>
    <row r="10" spans="1:14" ht="26.25" customHeight="1" x14ac:dyDescent="0.2">
      <c r="A10" s="64" t="s">
        <v>386</v>
      </c>
      <c r="B10" s="65"/>
      <c r="C10" s="66" t="s">
        <v>387</v>
      </c>
      <c r="D10" s="67" t="s">
        <v>88</v>
      </c>
      <c r="E10" s="72"/>
      <c r="F10" s="83">
        <v>1</v>
      </c>
      <c r="G10" s="72"/>
      <c r="H10" s="70">
        <v>4</v>
      </c>
      <c r="I10" s="71"/>
      <c r="J10" s="72"/>
      <c r="K10" s="71"/>
      <c r="L10" s="71"/>
      <c r="M10" s="73">
        <f t="shared" ref="M10:M13" si="0">IF(ISNUMBER($K10),IF(ISNUMBER($G10),ROUND($K10*$G10,2),ROUND($K10*$F10,2)),IF(ISNUMBER($G10),ROUND($I10*$G10,2),ROUND($I10*$F10,2)))</f>
        <v>0</v>
      </c>
      <c r="N10" s="63"/>
    </row>
    <row r="11" spans="1:14" ht="26.25" customHeight="1" x14ac:dyDescent="0.2">
      <c r="A11" s="64" t="s">
        <v>388</v>
      </c>
      <c r="B11" s="65"/>
      <c r="C11" s="66" t="s">
        <v>87</v>
      </c>
      <c r="D11" s="67" t="s">
        <v>88</v>
      </c>
      <c r="E11" s="72"/>
      <c r="F11" s="83">
        <v>1</v>
      </c>
      <c r="G11" s="72"/>
      <c r="H11" s="70">
        <v>4</v>
      </c>
      <c r="I11" s="71"/>
      <c r="J11" s="72"/>
      <c r="K11" s="71"/>
      <c r="L11" s="71"/>
      <c r="M11" s="73">
        <f t="shared" si="0"/>
        <v>0</v>
      </c>
      <c r="N11" s="63"/>
    </row>
    <row r="12" spans="1:14" ht="26.25" customHeight="1" x14ac:dyDescent="0.2">
      <c r="A12" s="64" t="s">
        <v>390</v>
      </c>
      <c r="B12" s="65"/>
      <c r="C12" s="66" t="s">
        <v>389</v>
      </c>
      <c r="D12" s="67" t="s">
        <v>88</v>
      </c>
      <c r="E12" s="72"/>
      <c r="F12" s="83">
        <v>1</v>
      </c>
      <c r="G12" s="72"/>
      <c r="H12" s="70">
        <v>4</v>
      </c>
      <c r="I12" s="71"/>
      <c r="J12" s="72"/>
      <c r="K12" s="71"/>
      <c r="L12" s="71"/>
      <c r="M12" s="73">
        <f t="shared" si="0"/>
        <v>0</v>
      </c>
      <c r="N12" s="63"/>
    </row>
    <row r="13" spans="1:14" ht="26.25" customHeight="1" x14ac:dyDescent="0.2">
      <c r="A13" s="64" t="s">
        <v>392</v>
      </c>
      <c r="B13" s="65"/>
      <c r="C13" s="66" t="s">
        <v>391</v>
      </c>
      <c r="D13" s="67" t="s">
        <v>88</v>
      </c>
      <c r="E13" s="72"/>
      <c r="F13" s="83">
        <v>1</v>
      </c>
      <c r="G13" s="72"/>
      <c r="H13" s="70">
        <v>4</v>
      </c>
      <c r="I13" s="71"/>
      <c r="J13" s="72"/>
      <c r="K13" s="71"/>
      <c r="L13" s="71"/>
      <c r="M13" s="73">
        <f t="shared" si="0"/>
        <v>0</v>
      </c>
      <c r="N13" s="63"/>
    </row>
    <row r="14" spans="1:14" ht="15" customHeight="1" x14ac:dyDescent="0.2">
      <c r="A14" s="75" t="s">
        <v>81</v>
      </c>
      <c r="B14" s="76"/>
      <c r="C14" s="77"/>
      <c r="D14" s="78"/>
      <c r="F14" s="78"/>
      <c r="G14" s="79"/>
      <c r="H14" s="78"/>
      <c r="I14" s="80"/>
      <c r="M14" s="81"/>
      <c r="N14" s="82"/>
    </row>
    <row r="15" spans="1:14" ht="26.25" customHeight="1" x14ac:dyDescent="0.2">
      <c r="A15" s="64" t="s">
        <v>524</v>
      </c>
      <c r="B15" s="65"/>
      <c r="C15" s="66" t="s">
        <v>393</v>
      </c>
      <c r="D15" s="67" t="s">
        <v>88</v>
      </c>
      <c r="E15" s="72"/>
      <c r="F15" s="83">
        <v>1</v>
      </c>
      <c r="G15" s="72"/>
      <c r="H15" s="70">
        <v>4</v>
      </c>
      <c r="I15" s="71"/>
      <c r="J15" s="72"/>
      <c r="K15" s="71"/>
      <c r="L15" s="71"/>
      <c r="M15" s="73">
        <f>IF(ISNUMBER($K15),IF(ISNUMBER($G15),ROUND($K15*$G15,2),ROUND($K15*$F15,2)),IF(ISNUMBER($G15),ROUND($I15*$G15,2),ROUND($I15*$F15,2)))</f>
        <v>0</v>
      </c>
      <c r="N15" s="63"/>
    </row>
    <row r="16" spans="1:14" ht="20.25" customHeight="1" x14ac:dyDescent="0.2">
      <c r="A16" s="75" t="s">
        <v>81</v>
      </c>
      <c r="B16" s="76"/>
      <c r="C16" s="77" t="s">
        <v>394</v>
      </c>
      <c r="D16" s="78"/>
      <c r="F16" s="78"/>
      <c r="G16" s="79"/>
      <c r="H16" s="78"/>
      <c r="I16" s="80"/>
      <c r="M16" s="81"/>
      <c r="N16" s="82"/>
    </row>
    <row r="17" spans="1:14" ht="37.5" customHeight="1" x14ac:dyDescent="0.2">
      <c r="A17" s="64" t="s">
        <v>395</v>
      </c>
      <c r="B17" s="65"/>
      <c r="C17" s="66" t="s">
        <v>396</v>
      </c>
      <c r="D17" s="59"/>
      <c r="E17" s="60"/>
      <c r="F17" s="61"/>
      <c r="G17" s="60"/>
      <c r="H17" s="61"/>
      <c r="I17" s="60"/>
      <c r="J17" s="60"/>
      <c r="K17" s="60"/>
      <c r="L17" s="60"/>
      <c r="M17" s="62"/>
      <c r="N17" s="63"/>
    </row>
    <row r="18" spans="1:14" ht="26.25" customHeight="1" x14ac:dyDescent="0.2">
      <c r="A18" s="64" t="s">
        <v>397</v>
      </c>
      <c r="B18" s="65"/>
      <c r="C18" s="66" t="s">
        <v>398</v>
      </c>
      <c r="D18" s="59"/>
      <c r="E18" s="60"/>
      <c r="F18" s="61"/>
      <c r="G18" s="60"/>
      <c r="H18" s="61"/>
      <c r="I18" s="60"/>
      <c r="J18" s="60"/>
      <c r="K18" s="60"/>
      <c r="L18" s="60"/>
      <c r="M18" s="62"/>
      <c r="N18" s="63"/>
    </row>
    <row r="19" spans="1:14" ht="29.25" customHeight="1" x14ac:dyDescent="0.2">
      <c r="A19" s="64" t="s">
        <v>399</v>
      </c>
      <c r="B19" s="65"/>
      <c r="C19" s="84" t="s">
        <v>400</v>
      </c>
      <c r="D19" s="67" t="s">
        <v>160</v>
      </c>
      <c r="E19" s="68"/>
      <c r="F19" s="69">
        <v>45</v>
      </c>
      <c r="G19" s="68"/>
      <c r="H19" s="70">
        <v>4</v>
      </c>
      <c r="I19" s="71"/>
      <c r="J19" s="72"/>
      <c r="K19" s="71"/>
      <c r="L19" s="71"/>
      <c r="M19" s="73">
        <f t="shared" ref="M19:M20" si="1">IF(ISNUMBER($K19),IF(ISNUMBER($G19),ROUND($K19*$G19,2),ROUND($K19*$F19,2)),IF(ISNUMBER($G19),ROUND($I19*$G19,2),ROUND($I19*$F19,2)))</f>
        <v>0</v>
      </c>
      <c r="N19" s="63"/>
    </row>
    <row r="20" spans="1:14" ht="22.5" customHeight="1" x14ac:dyDescent="0.2">
      <c r="A20" s="64" t="s">
        <v>401</v>
      </c>
      <c r="B20" s="65"/>
      <c r="C20" s="84" t="s">
        <v>402</v>
      </c>
      <c r="D20" s="67" t="s">
        <v>160</v>
      </c>
      <c r="E20" s="68"/>
      <c r="F20" s="69">
        <v>20</v>
      </c>
      <c r="G20" s="68"/>
      <c r="H20" s="70">
        <v>4</v>
      </c>
      <c r="I20" s="71"/>
      <c r="J20" s="72"/>
      <c r="K20" s="71"/>
      <c r="L20" s="71"/>
      <c r="M20" s="73">
        <f t="shared" si="1"/>
        <v>0</v>
      </c>
      <c r="N20" s="63"/>
    </row>
    <row r="21" spans="1:14" ht="20.25" customHeight="1" x14ac:dyDescent="0.2">
      <c r="A21" s="75" t="s">
        <v>81</v>
      </c>
      <c r="B21" s="76"/>
      <c r="C21" s="77" t="s">
        <v>403</v>
      </c>
      <c r="D21" s="78"/>
      <c r="F21" s="78"/>
      <c r="G21" s="79"/>
      <c r="H21" s="78"/>
      <c r="I21" s="80"/>
      <c r="M21" s="81"/>
      <c r="N21" s="82"/>
    </row>
    <row r="22" spans="1:14" ht="22.5" customHeight="1" x14ac:dyDescent="0.2">
      <c r="A22" s="64" t="s">
        <v>404</v>
      </c>
      <c r="B22" s="65"/>
      <c r="C22" s="84" t="s">
        <v>405</v>
      </c>
      <c r="D22" s="67" t="s">
        <v>160</v>
      </c>
      <c r="E22" s="68"/>
      <c r="F22" s="69">
        <v>13</v>
      </c>
      <c r="G22" s="68"/>
      <c r="H22" s="70">
        <v>4</v>
      </c>
      <c r="I22" s="71"/>
      <c r="J22" s="72"/>
      <c r="K22" s="71"/>
      <c r="L22" s="71"/>
      <c r="M22" s="73">
        <f>IF(ISNUMBER($K22),IF(ISNUMBER($G22),ROUND($K22*$G22,2),ROUND($K22*$F22,2)),IF(ISNUMBER($G22),ROUND($I22*$G22,2),ROUND($I22*$F22,2)))</f>
        <v>0</v>
      </c>
      <c r="N22" s="63"/>
    </row>
    <row r="23" spans="1:14" ht="20.25" customHeight="1" x14ac:dyDescent="0.2">
      <c r="A23" s="75" t="s">
        <v>81</v>
      </c>
      <c r="B23" s="76"/>
      <c r="C23" s="77" t="s">
        <v>406</v>
      </c>
      <c r="D23" s="78"/>
      <c r="F23" s="78"/>
      <c r="G23" s="79"/>
      <c r="H23" s="78"/>
      <c r="I23" s="80"/>
      <c r="M23" s="81"/>
      <c r="N23" s="82"/>
    </row>
    <row r="24" spans="1:14" ht="29.25" customHeight="1" x14ac:dyDescent="0.2">
      <c r="A24" s="64" t="s">
        <v>407</v>
      </c>
      <c r="B24" s="65"/>
      <c r="C24" s="84" t="s">
        <v>408</v>
      </c>
      <c r="D24" s="67" t="s">
        <v>160</v>
      </c>
      <c r="E24" s="68"/>
      <c r="F24" s="69">
        <v>13</v>
      </c>
      <c r="G24" s="68"/>
      <c r="H24" s="70">
        <v>4</v>
      </c>
      <c r="I24" s="71"/>
      <c r="J24" s="72"/>
      <c r="K24" s="71"/>
      <c r="L24" s="71"/>
      <c r="M24" s="73">
        <f>IF(ISNUMBER($K24),IF(ISNUMBER($G24),ROUND($K24*$G24,2),ROUND($K24*$F24,2)),IF(ISNUMBER($G24),ROUND($I24*$G24,2),ROUND($I24*$F24,2)))</f>
        <v>0</v>
      </c>
      <c r="N24" s="63"/>
    </row>
    <row r="25" spans="1:14" ht="20.25" customHeight="1" x14ac:dyDescent="0.2">
      <c r="A25" s="75" t="s">
        <v>81</v>
      </c>
      <c r="B25" s="76"/>
      <c r="C25" s="77" t="s">
        <v>406</v>
      </c>
      <c r="D25" s="78"/>
      <c r="F25" s="78"/>
      <c r="G25" s="79"/>
      <c r="H25" s="78"/>
      <c r="I25" s="80"/>
      <c r="M25" s="81"/>
      <c r="N25" s="82"/>
    </row>
    <row r="26" spans="1:14" ht="22.5" customHeight="1" x14ac:dyDescent="0.2">
      <c r="A26" s="64" t="s">
        <v>409</v>
      </c>
      <c r="B26" s="65"/>
      <c r="C26" s="84" t="s">
        <v>410</v>
      </c>
      <c r="D26" s="67" t="s">
        <v>160</v>
      </c>
      <c r="E26" s="68"/>
      <c r="F26" s="69">
        <v>15</v>
      </c>
      <c r="G26" s="68"/>
      <c r="H26" s="70">
        <v>4</v>
      </c>
      <c r="I26" s="71"/>
      <c r="J26" s="72"/>
      <c r="K26" s="71"/>
      <c r="L26" s="71"/>
      <c r="M26" s="73">
        <f>IF(ISNUMBER($K26),IF(ISNUMBER($G26),ROUND($K26*$G26,2),ROUND($K26*$F26,2)),IF(ISNUMBER($G26),ROUND($I26*$G26,2),ROUND($I26*$F26,2)))</f>
        <v>0</v>
      </c>
      <c r="N26" s="63"/>
    </row>
    <row r="27" spans="1:14" ht="20.25" customHeight="1" x14ac:dyDescent="0.2">
      <c r="A27" s="75" t="s">
        <v>81</v>
      </c>
      <c r="B27" s="76"/>
      <c r="C27" s="77" t="s">
        <v>406</v>
      </c>
      <c r="D27" s="78"/>
      <c r="F27" s="78"/>
      <c r="G27" s="79"/>
      <c r="H27" s="78"/>
      <c r="I27" s="80"/>
      <c r="M27" s="81"/>
      <c r="N27" s="82"/>
    </row>
    <row r="28" spans="1:14" ht="22.5" customHeight="1" x14ac:dyDescent="0.2">
      <c r="A28" s="64" t="s">
        <v>411</v>
      </c>
      <c r="B28" s="65"/>
      <c r="C28" s="84" t="s">
        <v>421</v>
      </c>
      <c r="D28" s="67" t="s">
        <v>160</v>
      </c>
      <c r="E28" s="68"/>
      <c r="F28" s="69">
        <v>13</v>
      </c>
      <c r="G28" s="68"/>
      <c r="H28" s="70">
        <v>4</v>
      </c>
      <c r="I28" s="71"/>
      <c r="J28" s="72"/>
      <c r="K28" s="71"/>
      <c r="L28" s="71"/>
      <c r="M28" s="73">
        <f>IF(ISNUMBER($K28),IF(ISNUMBER($G28),ROUND($K28*$G28,2),ROUND($K28*$F28,2)),IF(ISNUMBER($G28),ROUND($I28*$G28,2),ROUND($I28*$F28,2)))</f>
        <v>0</v>
      </c>
      <c r="N28" s="63"/>
    </row>
    <row r="29" spans="1:14" ht="20.25" customHeight="1" x14ac:dyDescent="0.2">
      <c r="A29" s="75" t="s">
        <v>81</v>
      </c>
      <c r="B29" s="76"/>
      <c r="C29" s="77" t="s">
        <v>406</v>
      </c>
      <c r="D29" s="78"/>
      <c r="F29" s="78"/>
      <c r="G29" s="79"/>
      <c r="H29" s="78"/>
      <c r="I29" s="80"/>
      <c r="M29" s="81"/>
      <c r="N29" s="82"/>
    </row>
    <row r="30" spans="1:14" ht="29.25" customHeight="1" x14ac:dyDescent="0.2">
      <c r="A30" s="64" t="s">
        <v>413</v>
      </c>
      <c r="B30" s="65"/>
      <c r="C30" s="84" t="s">
        <v>412</v>
      </c>
      <c r="D30" s="67" t="s">
        <v>160</v>
      </c>
      <c r="E30" s="68"/>
      <c r="F30" s="69">
        <v>15</v>
      </c>
      <c r="G30" s="68"/>
      <c r="H30" s="70">
        <v>4</v>
      </c>
      <c r="I30" s="71"/>
      <c r="J30" s="72"/>
      <c r="K30" s="71"/>
      <c r="L30" s="71"/>
      <c r="M30" s="73">
        <f>IF(ISNUMBER($K30),IF(ISNUMBER($G30),ROUND($K30*$G30,2),ROUND($K30*$F30,2)),IF(ISNUMBER($G30),ROUND($I30*$G30,2),ROUND($I30*$F30,2)))</f>
        <v>0</v>
      </c>
      <c r="N30" s="63"/>
    </row>
    <row r="31" spans="1:14" ht="20.25" customHeight="1" x14ac:dyDescent="0.2">
      <c r="A31" s="75" t="s">
        <v>81</v>
      </c>
      <c r="B31" s="76"/>
      <c r="C31" s="77" t="s">
        <v>360</v>
      </c>
      <c r="D31" s="78"/>
      <c r="F31" s="78"/>
      <c r="G31" s="79"/>
      <c r="H31" s="78"/>
      <c r="I31" s="80"/>
      <c r="M31" s="81"/>
      <c r="N31" s="82"/>
    </row>
    <row r="32" spans="1:14" ht="22.5" customHeight="1" x14ac:dyDescent="0.2">
      <c r="A32" s="64" t="s">
        <v>415</v>
      </c>
      <c r="B32" s="65"/>
      <c r="C32" s="84" t="s">
        <v>414</v>
      </c>
      <c r="D32" s="67" t="s">
        <v>160</v>
      </c>
      <c r="E32" s="68"/>
      <c r="F32" s="69">
        <v>17</v>
      </c>
      <c r="G32" s="68"/>
      <c r="H32" s="70">
        <v>4</v>
      </c>
      <c r="I32" s="71"/>
      <c r="J32" s="72"/>
      <c r="K32" s="71"/>
      <c r="L32" s="71"/>
      <c r="M32" s="73">
        <f>IF(ISNUMBER($K32),IF(ISNUMBER($G32),ROUND($K32*$G32,2),ROUND($K32*$F32,2)),IF(ISNUMBER($G32),ROUND($I32*$G32,2),ROUND($I32*$F32,2)))</f>
        <v>0</v>
      </c>
      <c r="N32" s="63"/>
    </row>
    <row r="33" spans="1:14" ht="20.25" customHeight="1" x14ac:dyDescent="0.2">
      <c r="A33" s="75" t="s">
        <v>81</v>
      </c>
      <c r="B33" s="76"/>
      <c r="C33" s="77" t="s">
        <v>360</v>
      </c>
      <c r="D33" s="78"/>
      <c r="F33" s="78"/>
      <c r="G33" s="79"/>
      <c r="H33" s="78"/>
      <c r="I33" s="80"/>
      <c r="M33" s="81"/>
      <c r="N33" s="82"/>
    </row>
    <row r="34" spans="1:14" ht="29.25" customHeight="1" x14ac:dyDescent="0.2">
      <c r="A34" s="64" t="s">
        <v>416</v>
      </c>
      <c r="B34" s="65"/>
      <c r="C34" s="84" t="s">
        <v>408</v>
      </c>
      <c r="D34" s="67" t="s">
        <v>160</v>
      </c>
      <c r="E34" s="68"/>
      <c r="F34" s="69">
        <v>17</v>
      </c>
      <c r="G34" s="68"/>
      <c r="H34" s="70">
        <v>4</v>
      </c>
      <c r="I34" s="71"/>
      <c r="J34" s="72"/>
      <c r="K34" s="71"/>
      <c r="L34" s="71"/>
      <c r="M34" s="73">
        <f>IF(ISNUMBER($K34),IF(ISNUMBER($G34),ROUND($K34*$G34,2),ROUND($K34*$F34,2)),IF(ISNUMBER($G34),ROUND($I34*$G34,2),ROUND($I34*$F34,2)))</f>
        <v>0</v>
      </c>
      <c r="N34" s="63"/>
    </row>
    <row r="35" spans="1:14" ht="20.25" customHeight="1" x14ac:dyDescent="0.2">
      <c r="A35" s="75" t="s">
        <v>81</v>
      </c>
      <c r="B35" s="76"/>
      <c r="C35" s="77" t="s">
        <v>360</v>
      </c>
      <c r="D35" s="78"/>
      <c r="F35" s="78"/>
      <c r="G35" s="79"/>
      <c r="H35" s="78"/>
      <c r="I35" s="80"/>
      <c r="M35" s="81"/>
      <c r="N35" s="82"/>
    </row>
    <row r="36" spans="1:14" ht="22.5" customHeight="1" x14ac:dyDescent="0.2">
      <c r="A36" s="64" t="s">
        <v>418</v>
      </c>
      <c r="B36" s="65"/>
      <c r="C36" s="84" t="s">
        <v>417</v>
      </c>
      <c r="D36" s="67" t="s">
        <v>160</v>
      </c>
      <c r="E36" s="68"/>
      <c r="F36" s="69">
        <v>17</v>
      </c>
      <c r="G36" s="68"/>
      <c r="H36" s="70">
        <v>4</v>
      </c>
      <c r="I36" s="71"/>
      <c r="J36" s="72"/>
      <c r="K36" s="71"/>
      <c r="L36" s="71"/>
      <c r="M36" s="73">
        <f>IF(ISNUMBER($K36),IF(ISNUMBER($G36),ROUND($K36*$G36,2),ROUND($K36*$F36,2)),IF(ISNUMBER($G36),ROUND($I36*$G36,2),ROUND($I36*$F36,2)))</f>
        <v>0</v>
      </c>
      <c r="N36" s="63"/>
    </row>
    <row r="37" spans="1:14" ht="20.25" customHeight="1" x14ac:dyDescent="0.2">
      <c r="A37" s="75" t="s">
        <v>81</v>
      </c>
      <c r="B37" s="76"/>
      <c r="C37" s="77" t="s">
        <v>360</v>
      </c>
      <c r="D37" s="78"/>
      <c r="F37" s="78"/>
      <c r="G37" s="79"/>
      <c r="H37" s="78"/>
      <c r="I37" s="80"/>
      <c r="M37" s="81"/>
      <c r="N37" s="82"/>
    </row>
    <row r="38" spans="1:14" ht="22.5" customHeight="1" x14ac:dyDescent="0.2">
      <c r="A38" s="64" t="s">
        <v>420</v>
      </c>
      <c r="B38" s="65"/>
      <c r="C38" s="84" t="s">
        <v>419</v>
      </c>
      <c r="D38" s="67" t="s">
        <v>160</v>
      </c>
      <c r="E38" s="68"/>
      <c r="F38" s="69">
        <v>17</v>
      </c>
      <c r="G38" s="68"/>
      <c r="H38" s="70">
        <v>4</v>
      </c>
      <c r="I38" s="71"/>
      <c r="J38" s="72"/>
      <c r="K38" s="71"/>
      <c r="L38" s="71"/>
      <c r="M38" s="73">
        <f>IF(ISNUMBER($K38),IF(ISNUMBER($G38),ROUND($K38*$G38,2),ROUND($K38*$F38,2)),IF(ISNUMBER($G38),ROUND($I38*$G38,2),ROUND($I38*$F38,2)))</f>
        <v>0</v>
      </c>
      <c r="N38" s="63"/>
    </row>
    <row r="39" spans="1:14" ht="20.25" customHeight="1" x14ac:dyDescent="0.2">
      <c r="A39" s="75" t="s">
        <v>81</v>
      </c>
      <c r="B39" s="76"/>
      <c r="C39" s="77" t="s">
        <v>360</v>
      </c>
      <c r="D39" s="78"/>
      <c r="F39" s="78"/>
      <c r="G39" s="79"/>
      <c r="H39" s="78"/>
      <c r="I39" s="80"/>
      <c r="M39" s="81"/>
      <c r="N39" s="82"/>
    </row>
    <row r="40" spans="1:14" ht="22.5" customHeight="1" x14ac:dyDescent="0.2">
      <c r="A40" s="64" t="s">
        <v>422</v>
      </c>
      <c r="B40" s="65"/>
      <c r="C40" s="84" t="s">
        <v>421</v>
      </c>
      <c r="D40" s="67" t="s">
        <v>160</v>
      </c>
      <c r="E40" s="68"/>
      <c r="F40" s="69">
        <v>34</v>
      </c>
      <c r="G40" s="68"/>
      <c r="H40" s="70">
        <v>4</v>
      </c>
      <c r="I40" s="71"/>
      <c r="J40" s="72"/>
      <c r="K40" s="71"/>
      <c r="L40" s="71"/>
      <c r="M40" s="73">
        <f>IF(ISNUMBER($K40),IF(ISNUMBER($G40),ROUND($K40*$G40,2),ROUND($K40*$F40,2)),IF(ISNUMBER($G40),ROUND($I40*$G40,2),ROUND($I40*$F40,2)))</f>
        <v>0</v>
      </c>
      <c r="N40" s="63"/>
    </row>
    <row r="41" spans="1:14" ht="20.25" customHeight="1" x14ac:dyDescent="0.2">
      <c r="A41" s="75" t="s">
        <v>81</v>
      </c>
      <c r="B41" s="76"/>
      <c r="C41" s="77" t="s">
        <v>360</v>
      </c>
      <c r="D41" s="78"/>
      <c r="F41" s="78"/>
      <c r="G41" s="79"/>
      <c r="H41" s="78"/>
      <c r="I41" s="80"/>
      <c r="M41" s="81"/>
      <c r="N41" s="82"/>
    </row>
    <row r="42" spans="1:14" ht="22.5" customHeight="1" x14ac:dyDescent="0.2">
      <c r="A42" s="64" t="s">
        <v>425</v>
      </c>
      <c r="B42" s="65"/>
      <c r="C42" s="84" t="s">
        <v>423</v>
      </c>
      <c r="D42" s="67" t="s">
        <v>160</v>
      </c>
      <c r="E42" s="68"/>
      <c r="F42" s="69">
        <v>15</v>
      </c>
      <c r="G42" s="68"/>
      <c r="H42" s="70">
        <v>4</v>
      </c>
      <c r="I42" s="71"/>
      <c r="J42" s="72"/>
      <c r="K42" s="71"/>
      <c r="L42" s="71"/>
      <c r="M42" s="73">
        <f>IF(ISNUMBER($K42),IF(ISNUMBER($G42),ROUND($K42*$G42,2),ROUND($K42*$F42,2)),IF(ISNUMBER($G42),ROUND($I42*$G42,2),ROUND($I42*$F42,2)))</f>
        <v>0</v>
      </c>
      <c r="N42" s="63"/>
    </row>
    <row r="43" spans="1:14" ht="20.25" customHeight="1" x14ac:dyDescent="0.2">
      <c r="A43" s="75" t="s">
        <v>81</v>
      </c>
      <c r="B43" s="76"/>
      <c r="C43" s="77" t="s">
        <v>424</v>
      </c>
      <c r="D43" s="78"/>
      <c r="F43" s="78"/>
      <c r="G43" s="79"/>
      <c r="H43" s="78"/>
      <c r="I43" s="80"/>
      <c r="M43" s="81"/>
      <c r="N43" s="82"/>
    </row>
    <row r="44" spans="1:14" ht="22.5" customHeight="1" x14ac:dyDescent="0.2">
      <c r="A44" s="64" t="s">
        <v>426</v>
      </c>
      <c r="B44" s="65"/>
      <c r="C44" s="84" t="s">
        <v>440</v>
      </c>
      <c r="D44" s="67" t="s">
        <v>160</v>
      </c>
      <c r="E44" s="68"/>
      <c r="F44" s="69">
        <v>15</v>
      </c>
      <c r="G44" s="68"/>
      <c r="H44" s="70">
        <v>4</v>
      </c>
      <c r="I44" s="71"/>
      <c r="J44" s="72"/>
      <c r="K44" s="71"/>
      <c r="L44" s="71"/>
      <c r="M44" s="73">
        <f>IF(ISNUMBER($K44),IF(ISNUMBER($G44),ROUND($K44*$G44,2),ROUND($K44*$F44,2)),IF(ISNUMBER($G44),ROUND($I44*$G44,2),ROUND($I44*$F44,2)))</f>
        <v>0</v>
      </c>
      <c r="N44" s="63"/>
    </row>
    <row r="45" spans="1:14" ht="20.25" customHeight="1" x14ac:dyDescent="0.2">
      <c r="A45" s="75" t="s">
        <v>81</v>
      </c>
      <c r="B45" s="76"/>
      <c r="C45" s="77" t="s">
        <v>424</v>
      </c>
      <c r="D45" s="78"/>
      <c r="F45" s="78"/>
      <c r="G45" s="79"/>
      <c r="H45" s="78"/>
      <c r="I45" s="80"/>
      <c r="M45" s="81"/>
      <c r="N45" s="82"/>
    </row>
    <row r="46" spans="1:14" ht="22.5" customHeight="1" x14ac:dyDescent="0.2">
      <c r="A46" s="64" t="s">
        <v>427</v>
      </c>
      <c r="B46" s="65"/>
      <c r="C46" s="84" t="s">
        <v>421</v>
      </c>
      <c r="D46" s="67" t="s">
        <v>160</v>
      </c>
      <c r="E46" s="68"/>
      <c r="F46" s="69">
        <v>15</v>
      </c>
      <c r="G46" s="68"/>
      <c r="H46" s="70">
        <v>4</v>
      </c>
      <c r="I46" s="71"/>
      <c r="J46" s="72"/>
      <c r="K46" s="71"/>
      <c r="L46" s="71"/>
      <c r="M46" s="73">
        <f>IF(ISNUMBER($K46),IF(ISNUMBER($G46),ROUND($K46*$G46,2),ROUND($K46*$F46,2)),IF(ISNUMBER($G46),ROUND($I46*$G46,2),ROUND($I46*$F46,2)))</f>
        <v>0</v>
      </c>
      <c r="N46" s="63"/>
    </row>
    <row r="47" spans="1:14" ht="20.25" customHeight="1" x14ac:dyDescent="0.2">
      <c r="A47" s="75" t="s">
        <v>81</v>
      </c>
      <c r="B47" s="76"/>
      <c r="C47" s="77" t="s">
        <v>424</v>
      </c>
      <c r="D47" s="78"/>
      <c r="F47" s="78"/>
      <c r="G47" s="79"/>
      <c r="H47" s="78"/>
      <c r="I47" s="80"/>
      <c r="M47" s="81"/>
      <c r="N47" s="82"/>
    </row>
    <row r="48" spans="1:14" ht="22.5" customHeight="1" x14ac:dyDescent="0.2">
      <c r="A48" s="64" t="s">
        <v>429</v>
      </c>
      <c r="B48" s="65"/>
      <c r="C48" s="84" t="s">
        <v>428</v>
      </c>
      <c r="D48" s="67" t="s">
        <v>160</v>
      </c>
      <c r="E48" s="68"/>
      <c r="F48" s="69">
        <v>20</v>
      </c>
      <c r="G48" s="68"/>
      <c r="H48" s="70">
        <v>4</v>
      </c>
      <c r="I48" s="71"/>
      <c r="J48" s="72"/>
      <c r="K48" s="71"/>
      <c r="L48" s="71"/>
      <c r="M48" s="73">
        <f>IF(ISNUMBER($K48),IF(ISNUMBER($G48),ROUND($K48*$G48,2),ROUND($K48*$F48,2)),IF(ISNUMBER($G48),ROUND($I48*$G48,2),ROUND($I48*$F48,2)))</f>
        <v>0</v>
      </c>
      <c r="N48" s="63"/>
    </row>
    <row r="49" spans="1:14" ht="20.25" customHeight="1" x14ac:dyDescent="0.2">
      <c r="A49" s="75" t="s">
        <v>81</v>
      </c>
      <c r="B49" s="76"/>
      <c r="C49" s="77" t="s">
        <v>308</v>
      </c>
      <c r="D49" s="78"/>
      <c r="F49" s="78"/>
      <c r="G49" s="79"/>
      <c r="H49" s="78"/>
      <c r="I49" s="80"/>
      <c r="M49" s="81"/>
      <c r="N49" s="82"/>
    </row>
    <row r="50" spans="1:14" ht="22.5" customHeight="1" x14ac:dyDescent="0.2">
      <c r="A50" s="64" t="s">
        <v>431</v>
      </c>
      <c r="B50" s="65"/>
      <c r="C50" s="84" t="s">
        <v>442</v>
      </c>
      <c r="D50" s="67" t="s">
        <v>160</v>
      </c>
      <c r="E50" s="68"/>
      <c r="F50" s="69">
        <v>20</v>
      </c>
      <c r="G50" s="68"/>
      <c r="H50" s="70">
        <v>4</v>
      </c>
      <c r="I50" s="71"/>
      <c r="J50" s="72"/>
      <c r="K50" s="71"/>
      <c r="L50" s="71"/>
      <c r="M50" s="73">
        <f>IF(ISNUMBER($K50),IF(ISNUMBER($G50),ROUND($K50*$G50,2),ROUND($K50*$F50,2)),IF(ISNUMBER($G50),ROUND($I50*$G50,2),ROUND($I50*$F50,2)))</f>
        <v>0</v>
      </c>
      <c r="N50" s="63"/>
    </row>
    <row r="51" spans="1:14" ht="20.25" customHeight="1" x14ac:dyDescent="0.2">
      <c r="A51" s="75" t="s">
        <v>81</v>
      </c>
      <c r="B51" s="76"/>
      <c r="C51" s="77" t="s">
        <v>308</v>
      </c>
      <c r="D51" s="78"/>
      <c r="F51" s="78"/>
      <c r="G51" s="79"/>
      <c r="H51" s="78"/>
      <c r="I51" s="80"/>
      <c r="M51" s="81"/>
      <c r="N51" s="82"/>
    </row>
    <row r="52" spans="1:14" ht="22.5" customHeight="1" x14ac:dyDescent="0.2">
      <c r="A52" s="64" t="s">
        <v>433</v>
      </c>
      <c r="B52" s="65"/>
      <c r="C52" s="84" t="s">
        <v>444</v>
      </c>
      <c r="D52" s="67" t="s">
        <v>160</v>
      </c>
      <c r="E52" s="68"/>
      <c r="F52" s="69">
        <v>20</v>
      </c>
      <c r="G52" s="68"/>
      <c r="H52" s="70">
        <v>4</v>
      </c>
      <c r="I52" s="71"/>
      <c r="J52" s="72"/>
      <c r="K52" s="71"/>
      <c r="L52" s="71"/>
      <c r="M52" s="73">
        <f>IF(ISNUMBER($K52),IF(ISNUMBER($G52),ROUND($K52*$G52,2),ROUND($K52*$F52,2)),IF(ISNUMBER($G52),ROUND($I52*$G52,2),ROUND($I52*$F52,2)))</f>
        <v>0</v>
      </c>
      <c r="N52" s="63"/>
    </row>
    <row r="53" spans="1:14" ht="20.25" customHeight="1" x14ac:dyDescent="0.2">
      <c r="A53" s="75" t="s">
        <v>81</v>
      </c>
      <c r="B53" s="76"/>
      <c r="C53" s="77" t="s">
        <v>308</v>
      </c>
      <c r="D53" s="78"/>
      <c r="F53" s="78"/>
      <c r="G53" s="79"/>
      <c r="H53" s="78"/>
      <c r="I53" s="80"/>
      <c r="M53" s="81"/>
      <c r="N53" s="82"/>
    </row>
    <row r="54" spans="1:14" ht="22.5" customHeight="1" x14ac:dyDescent="0.2">
      <c r="A54" s="64" t="s">
        <v>434</v>
      </c>
      <c r="B54" s="65"/>
      <c r="C54" s="84" t="s">
        <v>446</v>
      </c>
      <c r="D54" s="67" t="s">
        <v>160</v>
      </c>
      <c r="E54" s="68"/>
      <c r="F54" s="69">
        <v>86</v>
      </c>
      <c r="G54" s="68"/>
      <c r="H54" s="70">
        <v>4</v>
      </c>
      <c r="I54" s="71"/>
      <c r="J54" s="72"/>
      <c r="K54" s="71"/>
      <c r="L54" s="71"/>
      <c r="M54" s="73">
        <f>IF(ISNUMBER($K54),IF(ISNUMBER($G54),ROUND($K54*$G54,2),ROUND($K54*$F54,2)),IF(ISNUMBER($G54),ROUND($I54*$G54,2),ROUND($I54*$F54,2)))</f>
        <v>0</v>
      </c>
      <c r="N54" s="63"/>
    </row>
    <row r="55" spans="1:14" ht="20.25" customHeight="1" x14ac:dyDescent="0.2">
      <c r="A55" s="75" t="s">
        <v>81</v>
      </c>
      <c r="B55" s="76"/>
      <c r="C55" s="77" t="s">
        <v>430</v>
      </c>
      <c r="D55" s="78"/>
      <c r="F55" s="78"/>
      <c r="G55" s="79"/>
      <c r="H55" s="78"/>
      <c r="I55" s="80"/>
      <c r="M55" s="81"/>
      <c r="N55" s="82"/>
    </row>
    <row r="56" spans="1:14" ht="22.5" customHeight="1" x14ac:dyDescent="0.2">
      <c r="A56" s="64" t="s">
        <v>435</v>
      </c>
      <c r="B56" s="65"/>
      <c r="C56" s="84" t="s">
        <v>525</v>
      </c>
      <c r="D56" s="67" t="s">
        <v>160</v>
      </c>
      <c r="E56" s="68"/>
      <c r="F56" s="69">
        <v>43</v>
      </c>
      <c r="G56" s="68"/>
      <c r="H56" s="70">
        <v>4</v>
      </c>
      <c r="I56" s="71"/>
      <c r="J56" s="72"/>
      <c r="K56" s="71"/>
      <c r="L56" s="71"/>
      <c r="M56" s="73">
        <f>IF(ISNUMBER($K56),IF(ISNUMBER($G56),ROUND($K56*$G56,2),ROUND($K56*$F56,2)),IF(ISNUMBER($G56),ROUND($I56*$G56,2),ROUND($I56*$F56,2)))</f>
        <v>0</v>
      </c>
      <c r="N56" s="63"/>
    </row>
    <row r="57" spans="1:14" ht="20.25" customHeight="1" x14ac:dyDescent="0.2">
      <c r="A57" s="75" t="s">
        <v>81</v>
      </c>
      <c r="B57" s="76"/>
      <c r="C57" s="77" t="s">
        <v>430</v>
      </c>
      <c r="D57" s="78"/>
      <c r="F57" s="78"/>
      <c r="G57" s="79"/>
      <c r="H57" s="78"/>
      <c r="I57" s="80"/>
      <c r="M57" s="81"/>
      <c r="N57" s="82"/>
    </row>
    <row r="58" spans="1:14" ht="29.25" customHeight="1" x14ac:dyDescent="0.2">
      <c r="A58" s="64" t="s">
        <v>436</v>
      </c>
      <c r="B58" s="65"/>
      <c r="C58" s="84" t="s">
        <v>432</v>
      </c>
      <c r="D58" s="67" t="s">
        <v>160</v>
      </c>
      <c r="E58" s="68"/>
      <c r="F58" s="69">
        <v>15</v>
      </c>
      <c r="G58" s="68"/>
      <c r="H58" s="70">
        <v>4</v>
      </c>
      <c r="I58" s="71"/>
      <c r="J58" s="72"/>
      <c r="K58" s="71"/>
      <c r="L58" s="71"/>
      <c r="M58" s="73">
        <f>IF(ISNUMBER($K58),IF(ISNUMBER($G58),ROUND($K58*$G58,2),ROUND($K58*$F58,2)),IF(ISNUMBER($G58),ROUND($I58*$G58,2),ROUND($I58*$F58,2)))</f>
        <v>0</v>
      </c>
      <c r="N58" s="63"/>
    </row>
    <row r="59" spans="1:14" ht="20.25" customHeight="1" x14ac:dyDescent="0.2">
      <c r="A59" s="75" t="s">
        <v>81</v>
      </c>
      <c r="B59" s="76"/>
      <c r="C59" s="77" t="s">
        <v>360</v>
      </c>
      <c r="D59" s="78"/>
      <c r="F59" s="78"/>
      <c r="G59" s="79"/>
      <c r="H59" s="78"/>
      <c r="I59" s="80"/>
      <c r="M59" s="81"/>
      <c r="N59" s="82"/>
    </row>
    <row r="60" spans="1:14" ht="29.25" customHeight="1" x14ac:dyDescent="0.2">
      <c r="A60" s="64" t="s">
        <v>439</v>
      </c>
      <c r="B60" s="65"/>
      <c r="C60" s="84" t="s">
        <v>432</v>
      </c>
      <c r="D60" s="67" t="s">
        <v>160</v>
      </c>
      <c r="E60" s="68"/>
      <c r="F60" s="69">
        <v>15</v>
      </c>
      <c r="G60" s="68"/>
      <c r="H60" s="70">
        <v>4</v>
      </c>
      <c r="I60" s="71"/>
      <c r="J60" s="72"/>
      <c r="K60" s="71"/>
      <c r="L60" s="71"/>
      <c r="M60" s="73">
        <f>IF(ISNUMBER($K60),IF(ISNUMBER($G60),ROUND($K60*$G60,2),ROUND($K60*$F60,2)),IF(ISNUMBER($G60),ROUND($I60*$G60,2),ROUND($I60*$F60,2)))</f>
        <v>0</v>
      </c>
      <c r="N60" s="63"/>
    </row>
    <row r="61" spans="1:14" ht="20.25" customHeight="1" x14ac:dyDescent="0.2">
      <c r="A61" s="75" t="s">
        <v>81</v>
      </c>
      <c r="B61" s="76"/>
      <c r="C61" s="77" t="s">
        <v>424</v>
      </c>
      <c r="D61" s="78"/>
      <c r="F61" s="78"/>
      <c r="G61" s="79"/>
      <c r="H61" s="78"/>
      <c r="I61" s="80"/>
      <c r="M61" s="81"/>
      <c r="N61" s="82"/>
    </row>
    <row r="62" spans="1:14" ht="29.25" customHeight="1" x14ac:dyDescent="0.2">
      <c r="A62" s="64" t="s">
        <v>441</v>
      </c>
      <c r="B62" s="65"/>
      <c r="C62" s="84" t="s">
        <v>432</v>
      </c>
      <c r="D62" s="67" t="s">
        <v>160</v>
      </c>
      <c r="E62" s="68"/>
      <c r="F62" s="69">
        <v>13</v>
      </c>
      <c r="G62" s="68"/>
      <c r="H62" s="70">
        <v>4</v>
      </c>
      <c r="I62" s="71"/>
      <c r="J62" s="72"/>
      <c r="K62" s="71"/>
      <c r="L62" s="71"/>
      <c r="M62" s="73">
        <f>IF(ISNUMBER($K62),IF(ISNUMBER($G62),ROUND($K62*$G62,2),ROUND($K62*$F62,2)),IF(ISNUMBER($G62),ROUND($I62*$G62,2),ROUND($I62*$F62,2)))</f>
        <v>0</v>
      </c>
      <c r="N62" s="63"/>
    </row>
    <row r="63" spans="1:14" ht="20.25" customHeight="1" x14ac:dyDescent="0.2">
      <c r="A63" s="75" t="s">
        <v>81</v>
      </c>
      <c r="B63" s="76"/>
      <c r="C63" s="77" t="s">
        <v>406</v>
      </c>
      <c r="D63" s="78"/>
      <c r="F63" s="78"/>
      <c r="G63" s="79"/>
      <c r="H63" s="78"/>
      <c r="I63" s="80"/>
      <c r="M63" s="81"/>
      <c r="N63" s="82"/>
    </row>
    <row r="64" spans="1:14" ht="29.25" customHeight="1" x14ac:dyDescent="0.2">
      <c r="A64" s="64" t="s">
        <v>443</v>
      </c>
      <c r="B64" s="65"/>
      <c r="C64" s="84" t="s">
        <v>432</v>
      </c>
      <c r="D64" s="67" t="s">
        <v>160</v>
      </c>
      <c r="E64" s="68"/>
      <c r="F64" s="69">
        <v>22</v>
      </c>
      <c r="G64" s="68"/>
      <c r="H64" s="70">
        <v>4</v>
      </c>
      <c r="I64" s="71"/>
      <c r="J64" s="72"/>
      <c r="K64" s="71"/>
      <c r="L64" s="71"/>
      <c r="M64" s="73">
        <f>IF(ISNUMBER($K64),IF(ISNUMBER($G64),ROUND($K64*$G64,2),ROUND($K64*$F64,2)),IF(ISNUMBER($G64),ROUND($I64*$G64,2),ROUND($I64*$F64,2)))</f>
        <v>0</v>
      </c>
      <c r="N64" s="63"/>
    </row>
    <row r="65" spans="1:14" ht="20.25" customHeight="1" x14ac:dyDescent="0.2">
      <c r="A65" s="75" t="s">
        <v>81</v>
      </c>
      <c r="B65" s="76"/>
      <c r="C65" s="77" t="s">
        <v>430</v>
      </c>
      <c r="D65" s="78"/>
      <c r="F65" s="78"/>
      <c r="G65" s="79"/>
      <c r="H65" s="78"/>
      <c r="I65" s="80"/>
      <c r="M65" s="81"/>
      <c r="N65" s="82"/>
    </row>
    <row r="66" spans="1:14" ht="22.5" customHeight="1" x14ac:dyDescent="0.2">
      <c r="A66" s="64" t="s">
        <v>445</v>
      </c>
      <c r="B66" s="65"/>
      <c r="C66" s="84" t="s">
        <v>437</v>
      </c>
      <c r="D66" s="67" t="s">
        <v>160</v>
      </c>
      <c r="E66" s="68"/>
      <c r="F66" s="69">
        <v>50</v>
      </c>
      <c r="G66" s="68"/>
      <c r="H66" s="70">
        <v>4</v>
      </c>
      <c r="I66" s="71"/>
      <c r="J66" s="72"/>
      <c r="K66" s="71"/>
      <c r="L66" s="71"/>
      <c r="M66" s="73">
        <f>IF(ISNUMBER($K66),IF(ISNUMBER($G66),ROUND($K66*$G66,2),ROUND($K66*$F66,2)),IF(ISNUMBER($G66),ROUND($I66*$G66,2),ROUND($I66*$F66,2)))</f>
        <v>0</v>
      </c>
      <c r="N66" s="63"/>
    </row>
    <row r="67" spans="1:14" ht="20.25" customHeight="1" x14ac:dyDescent="0.2">
      <c r="A67" s="75" t="s">
        <v>81</v>
      </c>
      <c r="B67" s="76"/>
      <c r="C67" s="77" t="s">
        <v>438</v>
      </c>
      <c r="D67" s="78"/>
      <c r="F67" s="78"/>
      <c r="G67" s="79"/>
      <c r="H67" s="78"/>
      <c r="I67" s="80"/>
      <c r="M67" s="81"/>
      <c r="N67" s="82"/>
    </row>
    <row r="68" spans="1:14" ht="22.5" customHeight="1" x14ac:dyDescent="0.2">
      <c r="A68" s="64" t="s">
        <v>526</v>
      </c>
      <c r="B68" s="65"/>
      <c r="C68" s="84" t="s">
        <v>421</v>
      </c>
      <c r="D68" s="67" t="s">
        <v>160</v>
      </c>
      <c r="E68" s="68"/>
      <c r="F68" s="69">
        <v>18</v>
      </c>
      <c r="G68" s="68"/>
      <c r="H68" s="70">
        <v>4</v>
      </c>
      <c r="I68" s="71"/>
      <c r="J68" s="72"/>
      <c r="K68" s="71"/>
      <c r="L68" s="71"/>
      <c r="M68" s="73">
        <f>IF(ISNUMBER($K68),IF(ISNUMBER($G68),ROUND($K68*$G68,2),ROUND($K68*$F68,2)),IF(ISNUMBER($G68),ROUND($I68*$G68,2),ROUND($I68*$F68,2)))</f>
        <v>0</v>
      </c>
      <c r="N68" s="63"/>
    </row>
    <row r="69" spans="1:14" ht="20.25" customHeight="1" x14ac:dyDescent="0.2">
      <c r="A69" s="75" t="s">
        <v>81</v>
      </c>
      <c r="B69" s="76"/>
      <c r="C69" s="77" t="s">
        <v>527</v>
      </c>
      <c r="D69" s="78"/>
      <c r="F69" s="78"/>
      <c r="G69" s="79"/>
      <c r="H69" s="78"/>
      <c r="I69" s="80"/>
      <c r="M69" s="81"/>
      <c r="N69" s="82"/>
    </row>
    <row r="70" spans="1:14" ht="31.5" customHeight="1" x14ac:dyDescent="0.2">
      <c r="A70" s="118" t="s">
        <v>447</v>
      </c>
      <c r="B70" s="119"/>
      <c r="C70" s="119"/>
      <c r="D70" s="119"/>
      <c r="E70" s="119"/>
      <c r="F70" s="119"/>
      <c r="G70" s="119"/>
      <c r="H70" s="119"/>
      <c r="I70" s="119"/>
      <c r="M70" s="85">
        <f>SUM(M$19:M$20)+M$22+M$24+M$26+M$28+M$30+M$32+M$34+M$36+M$38+M$40+M$42+M$44+M$46+M$48+M$50+M$52+M$54+M$56+M$58+M$60+M$62+M$64+M$66+M$68</f>
        <v>0</v>
      </c>
      <c r="N70" s="86"/>
    </row>
    <row r="71" spans="1:14" ht="26.25" customHeight="1" x14ac:dyDescent="0.2">
      <c r="A71" s="64" t="s">
        <v>448</v>
      </c>
      <c r="B71" s="65"/>
      <c r="C71" s="66" t="s">
        <v>449</v>
      </c>
      <c r="D71" s="59"/>
      <c r="E71" s="60"/>
      <c r="F71" s="61"/>
      <c r="G71" s="60"/>
      <c r="H71" s="61"/>
      <c r="I71" s="60"/>
      <c r="J71" s="60"/>
      <c r="K71" s="60"/>
      <c r="L71" s="60"/>
      <c r="M71" s="62"/>
      <c r="N71" s="63"/>
    </row>
    <row r="72" spans="1:14" ht="22.5" customHeight="1" x14ac:dyDescent="0.2">
      <c r="A72" s="64" t="s">
        <v>450</v>
      </c>
      <c r="B72" s="65"/>
      <c r="C72" s="84" t="s">
        <v>451</v>
      </c>
      <c r="D72" s="67" t="s">
        <v>160</v>
      </c>
      <c r="E72" s="68"/>
      <c r="F72" s="69">
        <v>16</v>
      </c>
      <c r="G72" s="68"/>
      <c r="H72" s="70">
        <v>4</v>
      </c>
      <c r="I72" s="71"/>
      <c r="J72" s="72"/>
      <c r="K72" s="71"/>
      <c r="L72" s="71"/>
      <c r="M72" s="73">
        <f>IF(ISNUMBER($K72),IF(ISNUMBER($G72),ROUND($K72*$G72,2),ROUND($K72*$F72,2)),IF(ISNUMBER($G72),ROUND($I72*$G72,2),ROUND($I72*$F72,2)))</f>
        <v>0</v>
      </c>
      <c r="N72" s="63"/>
    </row>
    <row r="73" spans="1:14" ht="20.25" customHeight="1" x14ac:dyDescent="0.2">
      <c r="A73" s="75" t="s">
        <v>81</v>
      </c>
      <c r="B73" s="76"/>
      <c r="C73" s="77" t="s">
        <v>406</v>
      </c>
      <c r="D73" s="78"/>
      <c r="F73" s="78"/>
      <c r="G73" s="79"/>
      <c r="H73" s="78"/>
      <c r="I73" s="80"/>
      <c r="M73" s="81"/>
      <c r="N73" s="82"/>
    </row>
    <row r="74" spans="1:14" ht="22.5" customHeight="1" x14ac:dyDescent="0.2">
      <c r="A74" s="64" t="s">
        <v>452</v>
      </c>
      <c r="B74" s="65"/>
      <c r="C74" s="84" t="s">
        <v>453</v>
      </c>
      <c r="D74" s="67" t="s">
        <v>160</v>
      </c>
      <c r="E74" s="68"/>
      <c r="F74" s="69">
        <v>24</v>
      </c>
      <c r="G74" s="68"/>
      <c r="H74" s="70">
        <v>4</v>
      </c>
      <c r="I74" s="71"/>
      <c r="J74" s="72"/>
      <c r="K74" s="71"/>
      <c r="L74" s="71"/>
      <c r="M74" s="73">
        <f>IF(ISNUMBER($K74),IF(ISNUMBER($G74),ROUND($K74*$G74,2),ROUND($K74*$F74,2)),IF(ISNUMBER($G74),ROUND($I74*$G74,2),ROUND($I74*$F74,2)))</f>
        <v>0</v>
      </c>
      <c r="N74" s="63"/>
    </row>
    <row r="75" spans="1:14" ht="20.25" customHeight="1" x14ac:dyDescent="0.2">
      <c r="A75" s="75" t="s">
        <v>81</v>
      </c>
      <c r="B75" s="76"/>
      <c r="C75" s="77" t="s">
        <v>403</v>
      </c>
      <c r="D75" s="78"/>
      <c r="F75" s="78"/>
      <c r="G75" s="79"/>
      <c r="H75" s="78"/>
      <c r="I75" s="80"/>
      <c r="M75" s="81"/>
      <c r="N75" s="82"/>
    </row>
    <row r="76" spans="1:14" ht="22.5" customHeight="1" x14ac:dyDescent="0.2">
      <c r="A76" s="64" t="s">
        <v>454</v>
      </c>
      <c r="B76" s="65"/>
      <c r="C76" s="84" t="s">
        <v>455</v>
      </c>
      <c r="D76" s="67" t="s">
        <v>160</v>
      </c>
      <c r="E76" s="68"/>
      <c r="F76" s="69">
        <v>20</v>
      </c>
      <c r="G76" s="68"/>
      <c r="H76" s="70">
        <v>4</v>
      </c>
      <c r="I76" s="71"/>
      <c r="J76" s="72"/>
      <c r="K76" s="71"/>
      <c r="L76" s="71"/>
      <c r="M76" s="73">
        <f>IF(ISNUMBER($K76),IF(ISNUMBER($G76),ROUND($K76*$G76,2),ROUND($K76*$F76,2)),IF(ISNUMBER($G76),ROUND($I76*$G76,2),ROUND($I76*$F76,2)))</f>
        <v>0</v>
      </c>
      <c r="N76" s="63"/>
    </row>
    <row r="77" spans="1:14" ht="20.25" customHeight="1" x14ac:dyDescent="0.2">
      <c r="A77" s="75" t="s">
        <v>81</v>
      </c>
      <c r="B77" s="76"/>
      <c r="C77" s="77" t="s">
        <v>456</v>
      </c>
      <c r="D77" s="78"/>
      <c r="F77" s="78"/>
      <c r="G77" s="79"/>
      <c r="H77" s="78"/>
      <c r="I77" s="80"/>
      <c r="M77" s="81"/>
      <c r="N77" s="82"/>
    </row>
    <row r="78" spans="1:14" ht="22.5" customHeight="1" x14ac:dyDescent="0.2">
      <c r="A78" s="64" t="s">
        <v>457</v>
      </c>
      <c r="B78" s="65"/>
      <c r="C78" s="84" t="s">
        <v>458</v>
      </c>
      <c r="D78" s="67" t="s">
        <v>160</v>
      </c>
      <c r="E78" s="68"/>
      <c r="F78" s="69">
        <v>35</v>
      </c>
      <c r="G78" s="68"/>
      <c r="H78" s="70">
        <v>4</v>
      </c>
      <c r="I78" s="71"/>
      <c r="J78" s="72"/>
      <c r="K78" s="71"/>
      <c r="L78" s="71"/>
      <c r="M78" s="73">
        <f>IF(ISNUMBER($K78),IF(ISNUMBER($G78),ROUND($K78*$G78,2),ROUND($K78*$F78,2)),IF(ISNUMBER($G78),ROUND($I78*$G78,2),ROUND($I78*$F78,2)))</f>
        <v>0</v>
      </c>
      <c r="N78" s="63"/>
    </row>
    <row r="79" spans="1:14" ht="20.25" customHeight="1" x14ac:dyDescent="0.2">
      <c r="A79" s="75" t="s">
        <v>81</v>
      </c>
      <c r="B79" s="76"/>
      <c r="C79" s="77" t="s">
        <v>459</v>
      </c>
      <c r="D79" s="78"/>
      <c r="F79" s="78"/>
      <c r="G79" s="79"/>
      <c r="H79" s="78"/>
      <c r="I79" s="80"/>
      <c r="M79" s="81"/>
      <c r="N79" s="82"/>
    </row>
    <row r="80" spans="1:14" ht="22.5" customHeight="1" x14ac:dyDescent="0.2">
      <c r="A80" s="64" t="s">
        <v>460</v>
      </c>
      <c r="B80" s="65"/>
      <c r="C80" s="84" t="s">
        <v>461</v>
      </c>
      <c r="D80" s="67" t="s">
        <v>160</v>
      </c>
      <c r="E80" s="68"/>
      <c r="F80" s="69">
        <v>20</v>
      </c>
      <c r="G80" s="68"/>
      <c r="H80" s="70">
        <v>4</v>
      </c>
      <c r="I80" s="71"/>
      <c r="J80" s="72"/>
      <c r="K80" s="71"/>
      <c r="L80" s="71"/>
      <c r="M80" s="73">
        <f>IF(ISNUMBER($K80),IF(ISNUMBER($G80),ROUND($K80*$G80,2),ROUND($K80*$F80,2)),IF(ISNUMBER($G80),ROUND($I80*$G80,2),ROUND($I80*$F80,2)))</f>
        <v>0</v>
      </c>
      <c r="N80" s="63"/>
    </row>
    <row r="81" spans="1:14" ht="20.25" customHeight="1" x14ac:dyDescent="0.2">
      <c r="A81" s="75" t="s">
        <v>81</v>
      </c>
      <c r="B81" s="76"/>
      <c r="C81" s="77" t="s">
        <v>406</v>
      </c>
      <c r="D81" s="78"/>
      <c r="F81" s="78"/>
      <c r="G81" s="79"/>
      <c r="H81" s="78"/>
      <c r="I81" s="80"/>
      <c r="M81" s="81"/>
      <c r="N81" s="82"/>
    </row>
    <row r="82" spans="1:14" ht="22.5" customHeight="1" x14ac:dyDescent="0.2">
      <c r="A82" s="64" t="s">
        <v>462</v>
      </c>
      <c r="B82" s="65"/>
      <c r="C82" s="84" t="s">
        <v>463</v>
      </c>
      <c r="D82" s="67" t="s">
        <v>160</v>
      </c>
      <c r="E82" s="68"/>
      <c r="F82" s="69">
        <v>14</v>
      </c>
      <c r="G82" s="68"/>
      <c r="H82" s="70">
        <v>4</v>
      </c>
      <c r="I82" s="71"/>
      <c r="J82" s="72"/>
      <c r="K82" s="71"/>
      <c r="L82" s="71"/>
      <c r="M82" s="73">
        <f>IF(ISNUMBER($K82),IF(ISNUMBER($G82),ROUND($K82*$G82,2),ROUND($K82*$F82,2)),IF(ISNUMBER($G82),ROUND($I82*$G82,2),ROUND($I82*$F82,2)))</f>
        <v>0</v>
      </c>
      <c r="N82" s="63"/>
    </row>
    <row r="83" spans="1:14" ht="20.25" customHeight="1" x14ac:dyDescent="0.2">
      <c r="A83" s="75" t="s">
        <v>81</v>
      </c>
      <c r="B83" s="76"/>
      <c r="C83" s="77" t="s">
        <v>406</v>
      </c>
      <c r="D83" s="78"/>
      <c r="F83" s="78"/>
      <c r="G83" s="79"/>
      <c r="H83" s="78"/>
      <c r="I83" s="80"/>
      <c r="M83" s="81"/>
      <c r="N83" s="82"/>
    </row>
    <row r="84" spans="1:14" ht="22.5" customHeight="1" x14ac:dyDescent="0.2">
      <c r="A84" s="64" t="s">
        <v>464</v>
      </c>
      <c r="B84" s="65"/>
      <c r="C84" s="84" t="s">
        <v>465</v>
      </c>
      <c r="D84" s="67" t="s">
        <v>160</v>
      </c>
      <c r="E84" s="68"/>
      <c r="F84" s="69">
        <v>43</v>
      </c>
      <c r="G84" s="68"/>
      <c r="H84" s="70">
        <v>4</v>
      </c>
      <c r="I84" s="71"/>
      <c r="J84" s="72"/>
      <c r="K84" s="71"/>
      <c r="L84" s="71"/>
      <c r="M84" s="73">
        <f>IF(ISNUMBER($K84),IF(ISNUMBER($G84),ROUND($K84*$G84,2),ROUND($K84*$F84,2)),IF(ISNUMBER($G84),ROUND($I84*$G84,2),ROUND($I84*$F84,2)))</f>
        <v>0</v>
      </c>
      <c r="N84" s="63"/>
    </row>
    <row r="85" spans="1:14" ht="20.25" customHeight="1" x14ac:dyDescent="0.2">
      <c r="A85" s="75" t="s">
        <v>81</v>
      </c>
      <c r="B85" s="76"/>
      <c r="C85" s="77" t="s">
        <v>430</v>
      </c>
      <c r="D85" s="78"/>
      <c r="F85" s="78"/>
      <c r="G85" s="79"/>
      <c r="H85" s="78"/>
      <c r="I85" s="80"/>
      <c r="M85" s="81"/>
      <c r="N85" s="82"/>
    </row>
    <row r="86" spans="1:14" ht="22.5" customHeight="1" x14ac:dyDescent="0.2">
      <c r="A86" s="64" t="s">
        <v>466</v>
      </c>
      <c r="B86" s="65"/>
      <c r="C86" s="84" t="s">
        <v>467</v>
      </c>
      <c r="D86" s="67" t="s">
        <v>160</v>
      </c>
      <c r="E86" s="68"/>
      <c r="F86" s="69">
        <v>43</v>
      </c>
      <c r="G86" s="68"/>
      <c r="H86" s="70">
        <v>4</v>
      </c>
      <c r="I86" s="71"/>
      <c r="J86" s="72"/>
      <c r="K86" s="71"/>
      <c r="L86" s="71"/>
      <c r="M86" s="73">
        <f>IF(ISNUMBER($K86),IF(ISNUMBER($G86),ROUND($K86*$G86,2),ROUND($K86*$F86,2)),IF(ISNUMBER($G86),ROUND($I86*$G86,2),ROUND($I86*$F86,2)))</f>
        <v>0</v>
      </c>
      <c r="N86" s="63"/>
    </row>
    <row r="87" spans="1:14" ht="20.25" customHeight="1" x14ac:dyDescent="0.2">
      <c r="A87" s="75" t="s">
        <v>81</v>
      </c>
      <c r="B87" s="76"/>
      <c r="C87" s="77" t="s">
        <v>430</v>
      </c>
      <c r="D87" s="78"/>
      <c r="F87" s="78"/>
      <c r="G87" s="79"/>
      <c r="H87" s="78"/>
      <c r="I87" s="80"/>
      <c r="M87" s="81"/>
      <c r="N87" s="82"/>
    </row>
    <row r="88" spans="1:14" ht="31.5" customHeight="1" x14ac:dyDescent="0.2">
      <c r="A88" s="118" t="s">
        <v>468</v>
      </c>
      <c r="B88" s="119"/>
      <c r="C88" s="119"/>
      <c r="D88" s="119"/>
      <c r="E88" s="119"/>
      <c r="F88" s="119"/>
      <c r="G88" s="119"/>
      <c r="H88" s="119"/>
      <c r="I88" s="119"/>
      <c r="M88" s="85">
        <f>M$72+M$74+M$76+M$78+M$80+M$82+M$84+M$86</f>
        <v>0</v>
      </c>
      <c r="N88" s="86"/>
    </row>
    <row r="89" spans="1:14" ht="26.25" customHeight="1" x14ac:dyDescent="0.2">
      <c r="A89" s="64" t="s">
        <v>469</v>
      </c>
      <c r="B89" s="65"/>
      <c r="C89" s="66" t="s">
        <v>470</v>
      </c>
      <c r="D89" s="67" t="s">
        <v>160</v>
      </c>
      <c r="E89" s="68"/>
      <c r="F89" s="69">
        <v>66</v>
      </c>
      <c r="G89" s="68"/>
      <c r="H89" s="70">
        <v>4</v>
      </c>
      <c r="I89" s="71"/>
      <c r="J89" s="72"/>
      <c r="K89" s="71"/>
      <c r="L89" s="71"/>
      <c r="M89" s="73">
        <f>IF(ISNUMBER($K89),IF(ISNUMBER($G89),ROUND($K89*$G89,2),ROUND($K89*$F89,2)),IF(ISNUMBER($G89),ROUND($I89*$G89,2),ROUND($I89*$F89,2)))</f>
        <v>0</v>
      </c>
      <c r="N89" s="63"/>
    </row>
    <row r="90" spans="1:14" ht="20.25" customHeight="1" x14ac:dyDescent="0.2">
      <c r="A90" s="75" t="s">
        <v>81</v>
      </c>
      <c r="B90" s="76"/>
      <c r="C90" s="77" t="s">
        <v>471</v>
      </c>
      <c r="D90" s="78"/>
      <c r="F90" s="78"/>
      <c r="G90" s="79"/>
      <c r="H90" s="78"/>
      <c r="I90" s="80"/>
      <c r="M90" s="81"/>
      <c r="N90" s="82"/>
    </row>
    <row r="91" spans="1:14" ht="20.25" customHeight="1" x14ac:dyDescent="0.2">
      <c r="A91" s="75"/>
      <c r="B91" s="76"/>
      <c r="C91" s="77" t="s">
        <v>472</v>
      </c>
      <c r="D91" s="78"/>
      <c r="F91" s="78"/>
      <c r="G91" s="79"/>
      <c r="H91" s="78"/>
      <c r="I91" s="80"/>
      <c r="M91" s="81"/>
      <c r="N91" s="82"/>
    </row>
    <row r="92" spans="1:14" ht="29.25" customHeight="1" x14ac:dyDescent="0.2">
      <c r="A92" s="64" t="s">
        <v>473</v>
      </c>
      <c r="B92" s="65"/>
      <c r="C92" s="66" t="s">
        <v>528</v>
      </c>
      <c r="D92" s="67" t="s">
        <v>160</v>
      </c>
      <c r="E92" s="68"/>
      <c r="F92" s="69">
        <v>85</v>
      </c>
      <c r="G92" s="68"/>
      <c r="H92" s="70">
        <v>4</v>
      </c>
      <c r="I92" s="71"/>
      <c r="J92" s="72"/>
      <c r="K92" s="71"/>
      <c r="L92" s="71"/>
      <c r="M92" s="73">
        <f>IF(ISNUMBER($K92),IF(ISNUMBER($G92),ROUND($K92*$G92,2),ROUND($K92*$F92,2)),IF(ISNUMBER($G92),ROUND($I92*$G92,2),ROUND($I92*$F92,2)))</f>
        <v>0</v>
      </c>
      <c r="N92" s="63"/>
    </row>
    <row r="93" spans="1:14" ht="26.25" customHeight="1" x14ac:dyDescent="0.2">
      <c r="A93" s="64" t="s">
        <v>474</v>
      </c>
      <c r="B93" s="65"/>
      <c r="C93" s="66" t="s">
        <v>475</v>
      </c>
      <c r="D93" s="59"/>
      <c r="E93" s="60"/>
      <c r="F93" s="61"/>
      <c r="G93" s="60"/>
      <c r="H93" s="61"/>
      <c r="I93" s="60"/>
      <c r="J93" s="60"/>
      <c r="K93" s="60"/>
      <c r="L93" s="60"/>
      <c r="M93" s="62"/>
      <c r="N93" s="63"/>
    </row>
    <row r="94" spans="1:14" ht="22.5" customHeight="1" x14ac:dyDescent="0.2">
      <c r="A94" s="64" t="s">
        <v>476</v>
      </c>
      <c r="B94" s="65"/>
      <c r="C94" s="84" t="s">
        <v>477</v>
      </c>
      <c r="D94" s="67" t="s">
        <v>88</v>
      </c>
      <c r="E94" s="72"/>
      <c r="F94" s="83">
        <v>1</v>
      </c>
      <c r="G94" s="72"/>
      <c r="H94" s="70">
        <v>4</v>
      </c>
      <c r="I94" s="71"/>
      <c r="J94" s="72"/>
      <c r="K94" s="71"/>
      <c r="L94" s="71"/>
      <c r="M94" s="73">
        <f>IF(ISNUMBER($K94),IF(ISNUMBER($G94),ROUND($K94*$G94,2),ROUND($K94*$F94,2)),IF(ISNUMBER($G94),ROUND($I94*$G94,2),ROUND($I94*$F94,2)))</f>
        <v>0</v>
      </c>
      <c r="N94" s="63"/>
    </row>
    <row r="95" spans="1:14" ht="31.5" customHeight="1" x14ac:dyDescent="0.2">
      <c r="A95" s="118" t="s">
        <v>478</v>
      </c>
      <c r="B95" s="119"/>
      <c r="C95" s="119"/>
      <c r="D95" s="119"/>
      <c r="E95" s="119"/>
      <c r="F95" s="119"/>
      <c r="G95" s="119"/>
      <c r="H95" s="119"/>
      <c r="I95" s="119"/>
      <c r="M95" s="85">
        <f>M$94</f>
        <v>0</v>
      </c>
      <c r="N95" s="86"/>
    </row>
    <row r="96" spans="1:14" ht="26.25" customHeight="1" x14ac:dyDescent="0.2">
      <c r="A96" s="64" t="s">
        <v>479</v>
      </c>
      <c r="B96" s="65"/>
      <c r="C96" s="66" t="s">
        <v>480</v>
      </c>
      <c r="D96" s="59"/>
      <c r="E96" s="60"/>
      <c r="F96" s="61"/>
      <c r="G96" s="60"/>
      <c r="H96" s="61"/>
      <c r="I96" s="60"/>
      <c r="J96" s="60"/>
      <c r="K96" s="60"/>
      <c r="L96" s="60"/>
      <c r="M96" s="62"/>
      <c r="N96" s="63"/>
    </row>
    <row r="97" spans="1:14" ht="22.5" customHeight="1" x14ac:dyDescent="0.2">
      <c r="A97" s="64" t="s">
        <v>481</v>
      </c>
      <c r="B97" s="65"/>
      <c r="C97" s="84" t="s">
        <v>482</v>
      </c>
      <c r="D97" s="67" t="s">
        <v>80</v>
      </c>
      <c r="E97" s="74"/>
      <c r="F97" s="70">
        <v>40</v>
      </c>
      <c r="G97" s="74"/>
      <c r="H97" s="70">
        <v>4</v>
      </c>
      <c r="I97" s="71"/>
      <c r="J97" s="72"/>
      <c r="K97" s="71"/>
      <c r="L97" s="71"/>
      <c r="M97" s="73">
        <f t="shared" ref="M97:M99" si="2">IF(ISNUMBER($K97),IF(ISNUMBER($G97),ROUND($K97*$G97,2),ROUND($K97*$F97,2)),IF(ISNUMBER($G97),ROUND($I97*$G97,2),ROUND($I97*$F97,2)))</f>
        <v>0</v>
      </c>
      <c r="N97" s="63"/>
    </row>
    <row r="98" spans="1:14" ht="22.5" customHeight="1" x14ac:dyDescent="0.2">
      <c r="A98" s="64" t="s">
        <v>483</v>
      </c>
      <c r="B98" s="65"/>
      <c r="C98" s="84" t="s">
        <v>484</v>
      </c>
      <c r="D98" s="67" t="s">
        <v>80</v>
      </c>
      <c r="E98" s="74"/>
      <c r="F98" s="70">
        <v>7</v>
      </c>
      <c r="G98" s="74"/>
      <c r="H98" s="70">
        <v>4</v>
      </c>
      <c r="I98" s="71"/>
      <c r="J98" s="72"/>
      <c r="K98" s="71"/>
      <c r="L98" s="71"/>
      <c r="M98" s="73">
        <f t="shared" si="2"/>
        <v>0</v>
      </c>
      <c r="N98" s="63"/>
    </row>
    <row r="99" spans="1:14" ht="22.5" customHeight="1" x14ac:dyDescent="0.2">
      <c r="A99" s="64" t="s">
        <v>485</v>
      </c>
      <c r="B99" s="65"/>
      <c r="C99" s="84" t="s">
        <v>486</v>
      </c>
      <c r="D99" s="67" t="s">
        <v>160</v>
      </c>
      <c r="E99" s="68"/>
      <c r="F99" s="69">
        <v>3</v>
      </c>
      <c r="G99" s="68"/>
      <c r="H99" s="70">
        <v>4</v>
      </c>
      <c r="I99" s="71"/>
      <c r="J99" s="72"/>
      <c r="K99" s="71"/>
      <c r="L99" s="71"/>
      <c r="M99" s="73">
        <f t="shared" si="2"/>
        <v>0</v>
      </c>
      <c r="N99" s="63"/>
    </row>
    <row r="100" spans="1:14" ht="20.25" customHeight="1" x14ac:dyDescent="0.2">
      <c r="A100" s="75" t="s">
        <v>81</v>
      </c>
      <c r="B100" s="76"/>
      <c r="C100" s="77" t="s">
        <v>487</v>
      </c>
      <c r="D100" s="78"/>
      <c r="F100" s="78"/>
      <c r="G100" s="79"/>
      <c r="H100" s="78"/>
      <c r="I100" s="80"/>
      <c r="M100" s="81"/>
      <c r="N100" s="82"/>
    </row>
    <row r="101" spans="1:14" ht="20.25" customHeight="1" x14ac:dyDescent="0.2">
      <c r="A101" s="75"/>
      <c r="B101" s="76"/>
      <c r="C101" s="77" t="s">
        <v>488</v>
      </c>
      <c r="D101" s="78"/>
      <c r="F101" s="78"/>
      <c r="G101" s="79"/>
      <c r="H101" s="78"/>
      <c r="I101" s="80"/>
      <c r="M101" s="81"/>
      <c r="N101" s="82"/>
    </row>
    <row r="102" spans="1:14" ht="22.5" customHeight="1" x14ac:dyDescent="0.2">
      <c r="A102" s="64" t="s">
        <v>489</v>
      </c>
      <c r="B102" s="65"/>
      <c r="C102" s="84" t="s">
        <v>529</v>
      </c>
      <c r="D102" s="67" t="s">
        <v>160</v>
      </c>
      <c r="E102" s="68"/>
      <c r="F102" s="69">
        <v>2</v>
      </c>
      <c r="G102" s="68"/>
      <c r="H102" s="70">
        <v>4</v>
      </c>
      <c r="I102" s="71"/>
      <c r="J102" s="72"/>
      <c r="K102" s="71"/>
      <c r="L102" s="71"/>
      <c r="M102" s="73">
        <f>IF(ISNUMBER($K102),IF(ISNUMBER($G102),ROUND($K102*$G102,2),ROUND($K102*$F102,2)),IF(ISNUMBER($G102),ROUND($I102*$G102,2),ROUND($I102*$F102,2)))</f>
        <v>0</v>
      </c>
      <c r="N102" s="63"/>
    </row>
    <row r="103" spans="1:14" ht="20.25" customHeight="1" x14ac:dyDescent="0.2">
      <c r="A103" s="75" t="s">
        <v>81</v>
      </c>
      <c r="B103" s="76"/>
      <c r="C103" s="77" t="s">
        <v>530</v>
      </c>
      <c r="D103" s="78"/>
      <c r="F103" s="78"/>
      <c r="G103" s="79"/>
      <c r="H103" s="78"/>
      <c r="I103" s="80"/>
      <c r="M103" s="81"/>
      <c r="N103" s="82"/>
    </row>
    <row r="104" spans="1:14" ht="22.5" customHeight="1" x14ac:dyDescent="0.2">
      <c r="A104" s="64" t="s">
        <v>491</v>
      </c>
      <c r="B104" s="65"/>
      <c r="C104" s="84" t="s">
        <v>490</v>
      </c>
      <c r="D104" s="67" t="s">
        <v>160</v>
      </c>
      <c r="E104" s="68"/>
      <c r="F104" s="69">
        <v>19</v>
      </c>
      <c r="G104" s="68"/>
      <c r="H104" s="70">
        <v>4</v>
      </c>
      <c r="I104" s="71"/>
      <c r="J104" s="72"/>
      <c r="K104" s="71"/>
      <c r="L104" s="71"/>
      <c r="M104" s="73">
        <f t="shared" ref="M104:M106" si="3">IF(ISNUMBER($K104),IF(ISNUMBER($G104),ROUND($K104*$G104,2),ROUND($K104*$F104,2)),IF(ISNUMBER($G104),ROUND($I104*$G104,2),ROUND($I104*$F104,2)))</f>
        <v>0</v>
      </c>
      <c r="N104" s="63"/>
    </row>
    <row r="105" spans="1:14" ht="22.5" customHeight="1" x14ac:dyDescent="0.2">
      <c r="A105" s="64" t="s">
        <v>493</v>
      </c>
      <c r="B105" s="65"/>
      <c r="C105" s="84" t="s">
        <v>492</v>
      </c>
      <c r="D105" s="67" t="s">
        <v>80</v>
      </c>
      <c r="E105" s="74"/>
      <c r="F105" s="70">
        <v>1</v>
      </c>
      <c r="G105" s="74"/>
      <c r="H105" s="70">
        <v>4</v>
      </c>
      <c r="I105" s="71"/>
      <c r="J105" s="72"/>
      <c r="K105" s="71"/>
      <c r="L105" s="71"/>
      <c r="M105" s="73">
        <f t="shared" si="3"/>
        <v>0</v>
      </c>
      <c r="N105" s="63"/>
    </row>
    <row r="106" spans="1:14" ht="22.5" customHeight="1" x14ac:dyDescent="0.2">
      <c r="A106" s="64" t="s">
        <v>531</v>
      </c>
      <c r="B106" s="65"/>
      <c r="C106" s="84" t="s">
        <v>494</v>
      </c>
      <c r="D106" s="67" t="s">
        <v>88</v>
      </c>
      <c r="E106" s="72"/>
      <c r="F106" s="83">
        <v>1</v>
      </c>
      <c r="G106" s="72"/>
      <c r="H106" s="70">
        <v>4</v>
      </c>
      <c r="I106" s="71"/>
      <c r="J106" s="72"/>
      <c r="K106" s="71"/>
      <c r="L106" s="71"/>
      <c r="M106" s="73">
        <f t="shared" si="3"/>
        <v>0</v>
      </c>
      <c r="N106" s="63"/>
    </row>
    <row r="107" spans="1:14" ht="20.25" customHeight="1" x14ac:dyDescent="0.2">
      <c r="A107" s="75" t="s">
        <v>81</v>
      </c>
      <c r="B107" s="76"/>
      <c r="C107" s="77" t="s">
        <v>471</v>
      </c>
      <c r="D107" s="78"/>
      <c r="F107" s="78"/>
      <c r="G107" s="79"/>
      <c r="H107" s="78"/>
      <c r="I107" s="80"/>
      <c r="M107" s="81"/>
      <c r="N107" s="82"/>
    </row>
    <row r="108" spans="1:14" ht="20.25" customHeight="1" x14ac:dyDescent="0.2">
      <c r="A108" s="75"/>
      <c r="B108" s="76"/>
      <c r="C108" s="77" t="s">
        <v>472</v>
      </c>
      <c r="D108" s="78"/>
      <c r="F108" s="78"/>
      <c r="G108" s="79"/>
      <c r="H108" s="78"/>
      <c r="I108" s="80"/>
      <c r="M108" s="81"/>
      <c r="N108" s="82"/>
    </row>
    <row r="109" spans="1:14" ht="31.5" customHeight="1" x14ac:dyDescent="0.2">
      <c r="A109" s="118" t="s">
        <v>495</v>
      </c>
      <c r="B109" s="119"/>
      <c r="C109" s="119"/>
      <c r="D109" s="119"/>
      <c r="E109" s="119"/>
      <c r="F109" s="119"/>
      <c r="G109" s="119"/>
      <c r="H109" s="119"/>
      <c r="I109" s="119"/>
      <c r="M109" s="85">
        <f>SUM(M$97:M$99)+M$102+SUM(M$104:M$106)</f>
        <v>0</v>
      </c>
      <c r="N109" s="86"/>
    </row>
    <row r="110" spans="1:14" ht="37.5" customHeight="1" x14ac:dyDescent="0.2">
      <c r="A110" s="64" t="s">
        <v>496</v>
      </c>
      <c r="B110" s="65"/>
      <c r="C110" s="66" t="s">
        <v>497</v>
      </c>
      <c r="D110" s="59"/>
      <c r="E110" s="60"/>
      <c r="F110" s="61"/>
      <c r="G110" s="60"/>
      <c r="H110" s="61"/>
      <c r="I110" s="60"/>
      <c r="J110" s="60"/>
      <c r="K110" s="60"/>
      <c r="L110" s="60"/>
      <c r="M110" s="62"/>
      <c r="N110" s="63"/>
    </row>
    <row r="111" spans="1:14" ht="26.25" customHeight="1" x14ac:dyDescent="0.2">
      <c r="A111" s="64" t="s">
        <v>498</v>
      </c>
      <c r="B111" s="65"/>
      <c r="C111" s="66" t="s">
        <v>499</v>
      </c>
      <c r="D111" s="67" t="s">
        <v>80</v>
      </c>
      <c r="E111" s="74"/>
      <c r="F111" s="70">
        <v>12</v>
      </c>
      <c r="G111" s="74"/>
      <c r="H111" s="70">
        <v>4</v>
      </c>
      <c r="I111" s="71"/>
      <c r="J111" s="72"/>
      <c r="K111" s="71"/>
      <c r="L111" s="71"/>
      <c r="M111" s="73">
        <f t="shared" ref="M111:M113" si="4">IF(ISNUMBER($K111),IF(ISNUMBER($G111),ROUND($K111*$G111,2),ROUND($K111*$F111,2)),IF(ISNUMBER($G111),ROUND($I111*$G111,2),ROUND($I111*$F111,2)))</f>
        <v>0</v>
      </c>
      <c r="N111" s="63"/>
    </row>
    <row r="112" spans="1:14" ht="26.25" customHeight="1" x14ac:dyDescent="0.2">
      <c r="A112" s="64" t="s">
        <v>500</v>
      </c>
      <c r="B112" s="65"/>
      <c r="C112" s="66" t="s">
        <v>501</v>
      </c>
      <c r="D112" s="67" t="s">
        <v>80</v>
      </c>
      <c r="E112" s="74"/>
      <c r="F112" s="70">
        <v>25</v>
      </c>
      <c r="G112" s="74"/>
      <c r="H112" s="70">
        <v>4</v>
      </c>
      <c r="I112" s="71"/>
      <c r="J112" s="72"/>
      <c r="K112" s="71"/>
      <c r="L112" s="71"/>
      <c r="M112" s="73">
        <f t="shared" si="4"/>
        <v>0</v>
      </c>
      <c r="N112" s="63"/>
    </row>
    <row r="113" spans="1:14" ht="26.25" customHeight="1" x14ac:dyDescent="0.2">
      <c r="A113" s="64" t="s">
        <v>502</v>
      </c>
      <c r="B113" s="65"/>
      <c r="C113" s="66" t="s">
        <v>503</v>
      </c>
      <c r="D113" s="67" t="s">
        <v>80</v>
      </c>
      <c r="E113" s="74"/>
      <c r="F113" s="70">
        <v>5</v>
      </c>
      <c r="G113" s="74"/>
      <c r="H113" s="70">
        <v>4</v>
      </c>
      <c r="I113" s="71"/>
      <c r="J113" s="72"/>
      <c r="K113" s="71"/>
      <c r="L113" s="71"/>
      <c r="M113" s="73">
        <f t="shared" si="4"/>
        <v>0</v>
      </c>
      <c r="N113" s="63"/>
    </row>
    <row r="114" spans="1:14" ht="20.25" customHeight="1" x14ac:dyDescent="0.2">
      <c r="A114" s="75" t="s">
        <v>81</v>
      </c>
      <c r="B114" s="76"/>
      <c r="C114" s="77" t="s">
        <v>471</v>
      </c>
      <c r="D114" s="78"/>
      <c r="F114" s="78"/>
      <c r="G114" s="79"/>
      <c r="H114" s="78"/>
      <c r="I114" s="80"/>
      <c r="M114" s="81"/>
      <c r="N114" s="82"/>
    </row>
    <row r="115" spans="1:14" ht="20.25" customHeight="1" x14ac:dyDescent="0.2">
      <c r="A115" s="75"/>
      <c r="B115" s="76"/>
      <c r="C115" s="77" t="s">
        <v>504</v>
      </c>
      <c r="D115" s="78"/>
      <c r="F115" s="78"/>
      <c r="G115" s="79"/>
      <c r="H115" s="78"/>
      <c r="I115" s="80"/>
      <c r="M115" s="81"/>
      <c r="N115" s="82"/>
    </row>
    <row r="116" spans="1:14" ht="37.5" customHeight="1" x14ac:dyDescent="0.2">
      <c r="A116" s="64" t="s">
        <v>505</v>
      </c>
      <c r="B116" s="65"/>
      <c r="C116" s="66" t="s">
        <v>299</v>
      </c>
      <c r="D116" s="59"/>
      <c r="E116" s="60"/>
      <c r="F116" s="61"/>
      <c r="G116" s="60"/>
      <c r="H116" s="61"/>
      <c r="I116" s="60"/>
      <c r="J116" s="60"/>
      <c r="K116" s="60"/>
      <c r="L116" s="60"/>
      <c r="M116" s="62"/>
      <c r="N116" s="63"/>
    </row>
    <row r="117" spans="1:14" ht="26.25" customHeight="1" x14ac:dyDescent="0.2">
      <c r="A117" s="64" t="s">
        <v>506</v>
      </c>
      <c r="B117" s="65"/>
      <c r="C117" s="66" t="s">
        <v>197</v>
      </c>
      <c r="D117" s="67" t="s">
        <v>88</v>
      </c>
      <c r="E117" s="72"/>
      <c r="F117" s="83">
        <v>1</v>
      </c>
      <c r="G117" s="72"/>
      <c r="H117" s="70">
        <v>4</v>
      </c>
      <c r="I117" s="71"/>
      <c r="J117" s="72"/>
      <c r="K117" s="71"/>
      <c r="L117" s="71"/>
      <c r="M117" s="73">
        <f t="shared" ref="M117:M120" si="5">IF(ISNUMBER($K117),IF(ISNUMBER($G117),ROUND($K117*$G117,2),ROUND($K117*$F117,2)),IF(ISNUMBER($G117),ROUND($I117*$G117,2),ROUND($I117*$F117,2)))</f>
        <v>0</v>
      </c>
      <c r="N117" s="63"/>
    </row>
    <row r="118" spans="1:14" ht="26.25" customHeight="1" x14ac:dyDescent="0.2">
      <c r="A118" s="64" t="s">
        <v>507</v>
      </c>
      <c r="B118" s="65"/>
      <c r="C118" s="66" t="s">
        <v>508</v>
      </c>
      <c r="D118" s="67" t="s">
        <v>88</v>
      </c>
      <c r="E118" s="72"/>
      <c r="F118" s="83">
        <v>1</v>
      </c>
      <c r="G118" s="72"/>
      <c r="H118" s="70">
        <v>4</v>
      </c>
      <c r="I118" s="71"/>
      <c r="J118" s="72"/>
      <c r="K118" s="71"/>
      <c r="L118" s="71"/>
      <c r="M118" s="73">
        <f t="shared" si="5"/>
        <v>0</v>
      </c>
      <c r="N118" s="63"/>
    </row>
    <row r="119" spans="1:14" ht="26.25" customHeight="1" x14ac:dyDescent="0.2">
      <c r="A119" s="64" t="s">
        <v>509</v>
      </c>
      <c r="B119" s="65"/>
      <c r="C119" s="66" t="s">
        <v>510</v>
      </c>
      <c r="D119" s="67" t="s">
        <v>88</v>
      </c>
      <c r="E119" s="72"/>
      <c r="F119" s="83">
        <v>1</v>
      </c>
      <c r="G119" s="72"/>
      <c r="H119" s="70">
        <v>4</v>
      </c>
      <c r="I119" s="71"/>
      <c r="J119" s="72"/>
      <c r="K119" s="71"/>
      <c r="L119" s="71"/>
      <c r="M119" s="73">
        <f t="shared" si="5"/>
        <v>0</v>
      </c>
      <c r="N119" s="63"/>
    </row>
    <row r="120" spans="1:14" ht="26.25" customHeight="1" thickBot="1" x14ac:dyDescent="0.25">
      <c r="A120" s="64" t="s">
        <v>511</v>
      </c>
      <c r="B120" s="65"/>
      <c r="C120" s="66" t="s">
        <v>198</v>
      </c>
      <c r="D120" s="67" t="s">
        <v>88</v>
      </c>
      <c r="E120" s="72"/>
      <c r="F120" s="83">
        <v>1</v>
      </c>
      <c r="G120" s="72"/>
      <c r="H120" s="70">
        <v>4</v>
      </c>
      <c r="I120" s="71"/>
      <c r="J120" s="72"/>
      <c r="K120" s="71"/>
      <c r="L120" s="71"/>
      <c r="M120" s="73">
        <f t="shared" si="5"/>
        <v>0</v>
      </c>
      <c r="N120" s="63"/>
    </row>
    <row r="121" spans="1:14" ht="15" customHeight="1" x14ac:dyDescent="0.2">
      <c r="A121" s="120" t="s">
        <v>512</v>
      </c>
      <c r="B121" s="121"/>
      <c r="C121" s="121"/>
      <c r="D121" s="121"/>
      <c r="E121" s="121"/>
      <c r="F121" s="121"/>
      <c r="G121" s="121"/>
      <c r="H121" s="121"/>
      <c r="I121" s="121"/>
      <c r="M121" s="87">
        <f>SUM(M$10:M$13)+M$15+SUM(M$19:M$20)+M$22+M$24+M$26+M$28+M$30+M$32+M$34+M$36+M$38+M$40+M$42+M$44+M$46+M$48+M$50+M$52+M$54+M$56+M$58+M$60+M$62+M$64+M$66+M$68+M$72+M$74+M$76+M$78+M$80+M$82+M$84+M$86+M$89+M$92+M$94+SUM(M$97:M$99)+M$102+SUM(M$104:M$106)+SUM(M$111:M$113)+SUM(M$117:M$120)</f>
        <v>0</v>
      </c>
      <c r="N121" s="88"/>
    </row>
    <row r="122" spans="1:14" ht="15" customHeight="1" x14ac:dyDescent="0.2">
      <c r="A122" s="122" t="s">
        <v>115</v>
      </c>
      <c r="B122" s="123"/>
      <c r="C122" s="123"/>
      <c r="D122" s="123"/>
      <c r="E122" s="123"/>
      <c r="F122" s="123"/>
      <c r="G122" s="123"/>
      <c r="H122" s="123"/>
      <c r="I122" s="123"/>
      <c r="M122" s="89">
        <f>(SUMIF($H$8:$H$120,4,$M$8:$M$120))*0.1</f>
        <v>0</v>
      </c>
      <c r="N122" s="88"/>
    </row>
    <row r="123" spans="1:14" ht="15" customHeight="1" thickBot="1" x14ac:dyDescent="0.25">
      <c r="A123" s="104" t="s">
        <v>513</v>
      </c>
      <c r="B123" s="105"/>
      <c r="C123" s="105"/>
      <c r="D123" s="105"/>
      <c r="E123" s="105"/>
      <c r="F123" s="105"/>
      <c r="G123" s="105"/>
      <c r="H123" s="105"/>
      <c r="I123" s="105"/>
      <c r="M123" s="90">
        <f>SUM(M$121:M$122)</f>
        <v>0</v>
      </c>
      <c r="N123" s="88"/>
    </row>
    <row r="126" spans="1:14" ht="16.5" customHeight="1" x14ac:dyDescent="0.2">
      <c r="A126" s="124" t="s">
        <v>201</v>
      </c>
      <c r="B126" s="125"/>
      <c r="C126" s="125"/>
      <c r="D126" s="125"/>
      <c r="E126" s="125"/>
      <c r="F126" s="125"/>
      <c r="G126" s="125"/>
      <c r="H126" s="125"/>
      <c r="I126" s="125"/>
      <c r="J126" s="125"/>
      <c r="K126" s="125"/>
      <c r="L126" s="125"/>
      <c r="M126" s="126"/>
      <c r="N126" s="92"/>
    </row>
    <row r="127" spans="1:14" ht="26.25" customHeight="1" x14ac:dyDescent="0.2">
      <c r="A127" s="93" t="s">
        <v>202</v>
      </c>
      <c r="B127" s="94"/>
      <c r="C127" s="95" t="s">
        <v>203</v>
      </c>
      <c r="D127" s="67" t="s">
        <v>73</v>
      </c>
      <c r="E127" s="68"/>
      <c r="F127" s="69">
        <v>16</v>
      </c>
      <c r="G127" s="68"/>
      <c r="H127" s="70">
        <v>4</v>
      </c>
      <c r="I127" s="71"/>
      <c r="J127" s="72"/>
      <c r="K127" s="71"/>
      <c r="L127" s="71"/>
      <c r="M127" s="73">
        <f>IF(ISNUMBER($K127),IF(ISNUMBER($G127),ROUND($K127*$G127,2),ROUND($K127*$F127,2)),IF(ISNUMBER($G127),ROUND($I127*$G127,2),ROUND($I127*$F127,2)))</f>
        <v>0</v>
      </c>
      <c r="N127" s="63"/>
    </row>
    <row r="128" spans="1:14" ht="20.25" customHeight="1" x14ac:dyDescent="0.2">
      <c r="A128" s="75" t="s">
        <v>81</v>
      </c>
      <c r="B128" s="76"/>
      <c r="C128" s="77" t="s">
        <v>204</v>
      </c>
      <c r="D128" s="78"/>
      <c r="F128" s="78"/>
      <c r="G128" s="79"/>
      <c r="H128" s="78"/>
      <c r="I128" s="80"/>
      <c r="M128" s="81"/>
      <c r="N128" s="82"/>
    </row>
    <row r="129" spans="1:14" ht="18.75" customHeight="1" x14ac:dyDescent="0.2">
      <c r="A129" s="93" t="s">
        <v>205</v>
      </c>
      <c r="B129" s="94"/>
      <c r="C129" s="95" t="s">
        <v>206</v>
      </c>
      <c r="D129" s="67" t="s">
        <v>80</v>
      </c>
      <c r="E129" s="74"/>
      <c r="F129" s="70">
        <v>5</v>
      </c>
      <c r="G129" s="74"/>
      <c r="H129" s="70">
        <v>4</v>
      </c>
      <c r="I129" s="71"/>
      <c r="J129" s="72"/>
      <c r="K129" s="71"/>
      <c r="L129" s="71"/>
      <c r="M129" s="73">
        <f>IF(ISNUMBER($K129),IF(ISNUMBER($G129),ROUND($K129*$G129,2),ROUND($K129*$F129,2)),IF(ISNUMBER($G129),ROUND($I129*$G129,2),ROUND($I129*$F129,2)))</f>
        <v>0</v>
      </c>
      <c r="N129" s="63"/>
    </row>
    <row r="130" spans="1:14" ht="33" customHeight="1" x14ac:dyDescent="0.2">
      <c r="A130" s="75" t="s">
        <v>81</v>
      </c>
      <c r="B130" s="76"/>
      <c r="C130" s="77" t="s">
        <v>207</v>
      </c>
      <c r="D130" s="78"/>
      <c r="F130" s="78"/>
      <c r="G130" s="79"/>
      <c r="H130" s="78"/>
      <c r="I130" s="80"/>
      <c r="M130" s="81"/>
      <c r="N130" s="82"/>
    </row>
    <row r="131" spans="1:14" ht="18.75" customHeight="1" x14ac:dyDescent="0.2">
      <c r="A131" s="93" t="s">
        <v>208</v>
      </c>
      <c r="B131" s="94"/>
      <c r="C131" s="95" t="s">
        <v>209</v>
      </c>
      <c r="D131" s="67" t="s">
        <v>80</v>
      </c>
      <c r="E131" s="74"/>
      <c r="F131" s="70">
        <v>1</v>
      </c>
      <c r="G131" s="74"/>
      <c r="H131" s="70">
        <v>1</v>
      </c>
      <c r="I131" s="71"/>
      <c r="J131" s="72"/>
      <c r="K131" s="71"/>
      <c r="L131" s="71"/>
      <c r="M131" s="73">
        <f>IF(ISNUMBER($K131),IF(ISNUMBER($G131),ROUND($K131*$G131,2),ROUND($K131*$F131,2)),IF(ISNUMBER($G131),ROUND($I131*$G131,2),ROUND($I131*$F131,2)))</f>
        <v>0</v>
      </c>
      <c r="N131" s="63"/>
    </row>
    <row r="132" spans="1:14" ht="20.25" customHeight="1" x14ac:dyDescent="0.2">
      <c r="A132" s="75" t="s">
        <v>81</v>
      </c>
      <c r="B132" s="76"/>
      <c r="C132" s="77" t="s">
        <v>210</v>
      </c>
      <c r="D132" s="78"/>
      <c r="F132" s="78"/>
      <c r="G132" s="79"/>
      <c r="H132" s="78"/>
      <c r="I132" s="80"/>
      <c r="M132" s="81"/>
      <c r="N132" s="82"/>
    </row>
    <row r="133" spans="1:14" ht="18.75" customHeight="1" x14ac:dyDescent="0.2">
      <c r="A133" s="93" t="s">
        <v>211</v>
      </c>
      <c r="B133" s="94"/>
      <c r="C133" s="95" t="s">
        <v>212</v>
      </c>
      <c r="D133" s="67" t="s">
        <v>80</v>
      </c>
      <c r="E133" s="74"/>
      <c r="F133" s="70">
        <v>1</v>
      </c>
      <c r="G133" s="74"/>
      <c r="H133" s="70">
        <v>1</v>
      </c>
      <c r="I133" s="71"/>
      <c r="J133" s="72"/>
      <c r="K133" s="71"/>
      <c r="L133" s="71"/>
      <c r="M133" s="73">
        <f>IF(ISNUMBER($K133),IF(ISNUMBER($G133),ROUND($K133*$G133,2),ROUND($K133*$F133,2)),IF(ISNUMBER($G133),ROUND($I133*$G133,2),ROUND($I133*$F133,2)))</f>
        <v>0</v>
      </c>
      <c r="N133" s="63"/>
    </row>
    <row r="134" spans="1:14" ht="20.25" customHeight="1" x14ac:dyDescent="0.2">
      <c r="A134" s="75" t="s">
        <v>81</v>
      </c>
      <c r="B134" s="76"/>
      <c r="C134" s="77" t="s">
        <v>213</v>
      </c>
      <c r="D134" s="78"/>
      <c r="F134" s="78"/>
      <c r="G134" s="79"/>
      <c r="H134" s="78"/>
      <c r="I134" s="80"/>
      <c r="M134" s="81"/>
      <c r="N134" s="82"/>
    </row>
    <row r="135" spans="1:14" ht="18.75" customHeight="1" x14ac:dyDescent="0.2">
      <c r="A135" s="93" t="s">
        <v>214</v>
      </c>
      <c r="B135" s="94"/>
      <c r="C135" s="95" t="s">
        <v>215</v>
      </c>
      <c r="D135" s="67" t="s">
        <v>80</v>
      </c>
      <c r="E135" s="74"/>
      <c r="F135" s="70">
        <v>1</v>
      </c>
      <c r="G135" s="74"/>
      <c r="H135" s="70">
        <v>1</v>
      </c>
      <c r="I135" s="71"/>
      <c r="J135" s="72"/>
      <c r="K135" s="71"/>
      <c r="L135" s="71"/>
      <c r="M135" s="73">
        <f>IF(ISNUMBER($K135),IF(ISNUMBER($G135),ROUND($K135*$G135,2),ROUND($K135*$F135,2)),IF(ISNUMBER($G135),ROUND($I135*$G135,2),ROUND($I135*$F135,2)))</f>
        <v>0</v>
      </c>
      <c r="N135" s="63"/>
    </row>
    <row r="136" spans="1:14" ht="20.25" customHeight="1" x14ac:dyDescent="0.2">
      <c r="A136" s="75" t="s">
        <v>81</v>
      </c>
      <c r="B136" s="76"/>
      <c r="C136" s="77" t="s">
        <v>216</v>
      </c>
      <c r="D136" s="78"/>
      <c r="F136" s="78"/>
      <c r="G136" s="79"/>
      <c r="H136" s="78"/>
      <c r="I136" s="80"/>
      <c r="M136" s="81"/>
      <c r="N136" s="82"/>
    </row>
    <row r="137" spans="1:14" ht="18.75" customHeight="1" x14ac:dyDescent="0.2">
      <c r="A137" s="93" t="s">
        <v>217</v>
      </c>
      <c r="B137" s="94"/>
      <c r="C137" s="95" t="s">
        <v>218</v>
      </c>
      <c r="D137" s="67" t="s">
        <v>160</v>
      </c>
      <c r="E137" s="68"/>
      <c r="F137" s="69">
        <v>30</v>
      </c>
      <c r="G137" s="68"/>
      <c r="H137" s="70">
        <v>4</v>
      </c>
      <c r="I137" s="71"/>
      <c r="J137" s="72"/>
      <c r="K137" s="71"/>
      <c r="L137" s="71"/>
      <c r="M137" s="73">
        <f>IF(ISNUMBER($K137),IF(ISNUMBER($G137),ROUND($K137*$G137,2),ROUND($K137*$F137,2)),IF(ISNUMBER($G137),ROUND($I137*$G137,2),ROUND($I137*$F137,2)))</f>
        <v>0</v>
      </c>
      <c r="N137" s="63"/>
    </row>
    <row r="138" spans="1:14" ht="20.25" customHeight="1" thickBot="1" x14ac:dyDescent="0.25">
      <c r="A138" s="75" t="s">
        <v>81</v>
      </c>
      <c r="B138" s="76"/>
      <c r="C138" s="77" t="s">
        <v>219</v>
      </c>
      <c r="D138" s="78"/>
      <c r="F138" s="78"/>
      <c r="G138" s="79"/>
      <c r="H138" s="78"/>
      <c r="I138" s="80"/>
      <c r="M138" s="81"/>
      <c r="N138" s="82"/>
    </row>
    <row r="139" spans="1:14" ht="26.25" customHeight="1" thickTop="1" thickBot="1" x14ac:dyDescent="0.25">
      <c r="A139" s="127" t="s">
        <v>220</v>
      </c>
      <c r="B139" s="128"/>
      <c r="C139" s="128"/>
      <c r="D139" s="128"/>
      <c r="E139" s="128"/>
      <c r="F139" s="128"/>
      <c r="G139" s="128"/>
      <c r="H139" s="128"/>
      <c r="I139" s="128"/>
      <c r="M139" s="96">
        <f>SUM(M$127:M$138)</f>
        <v>0</v>
      </c>
      <c r="N139" s="97"/>
    </row>
    <row r="140" spans="1:14" ht="26.25" customHeight="1" x14ac:dyDescent="0.2">
      <c r="A140" s="129" t="s">
        <v>221</v>
      </c>
      <c r="B140" s="130"/>
      <c r="C140" s="130"/>
      <c r="D140" s="130"/>
      <c r="E140" s="130"/>
      <c r="F140" s="130"/>
      <c r="G140" s="130"/>
      <c r="H140" s="130"/>
      <c r="I140" s="130"/>
      <c r="M140" s="98">
        <f>M$127+M$129+M$131+M$133+M$135+M$137</f>
        <v>0</v>
      </c>
      <c r="N140" s="99"/>
    </row>
    <row r="141" spans="1:14" ht="26.25" customHeight="1" x14ac:dyDescent="0.2">
      <c r="A141" s="131" t="s">
        <v>222</v>
      </c>
      <c r="B141" s="132"/>
      <c r="C141" s="132"/>
      <c r="D141" s="132"/>
      <c r="E141" s="132"/>
      <c r="F141" s="132"/>
      <c r="G141" s="132"/>
      <c r="H141" s="132"/>
      <c r="I141" s="132"/>
      <c r="M141" s="100">
        <f>(SUMIF($H$127:$H$139,4,$M$127:$M$139))*0.1</f>
        <v>0</v>
      </c>
      <c r="N141" s="99"/>
    </row>
    <row r="142" spans="1:14" ht="26.25" customHeight="1" x14ac:dyDescent="0.2">
      <c r="A142" s="131" t="s">
        <v>223</v>
      </c>
      <c r="B142" s="132"/>
      <c r="C142" s="132"/>
      <c r="D142" s="132"/>
      <c r="E142" s="132"/>
      <c r="F142" s="132"/>
      <c r="G142" s="132"/>
      <c r="H142" s="132"/>
      <c r="I142" s="132"/>
      <c r="M142" s="100">
        <f>(SUMIF($H$127:$H$139,1,$M$127:$M$139))*0.2</f>
        <v>0</v>
      </c>
      <c r="N142" s="99"/>
    </row>
    <row r="143" spans="1:14" ht="24.75" customHeight="1" thickBot="1" x14ac:dyDescent="0.25">
      <c r="A143" s="133" t="s">
        <v>224</v>
      </c>
      <c r="B143" s="134"/>
      <c r="C143" s="134"/>
      <c r="D143" s="134"/>
      <c r="E143" s="134"/>
      <c r="F143" s="134"/>
      <c r="G143" s="134"/>
      <c r="H143" s="134"/>
      <c r="I143" s="134"/>
      <c r="M143" s="101">
        <f>SUM(M$140:M$142)</f>
        <v>0</v>
      </c>
      <c r="N143" s="99"/>
    </row>
  </sheetData>
  <sheetProtection algorithmName="SHA-512" hashValue="/rlpdUhA1S2y6qCd6NBJmupsPHT8hWpdMSiLucJWd/IftfOna+R4p7XDV+UJjgmiostcB1OwEqyxw+9jLME4NQ==" saltValue="VcMy7jmr8HeYsy9DzopquEAgb3A4aKzz3NdKbofhDkIiAytcUIdC5TNLJQXen6t9K7IwIPHxIx9t3CMmUMuhMQ==" spinCount="100000" sheet="1" objects="1" scenarios="1"/>
  <mergeCells count="16">
    <mergeCell ref="A140:I140"/>
    <mergeCell ref="A141:I141"/>
    <mergeCell ref="A142:I142"/>
    <mergeCell ref="A143:I143"/>
    <mergeCell ref="A109:I109"/>
    <mergeCell ref="A121:I121"/>
    <mergeCell ref="A122:I122"/>
    <mergeCell ref="A123:I123"/>
    <mergeCell ref="A126:M126"/>
    <mergeCell ref="A139:I139"/>
    <mergeCell ref="A1:M2"/>
    <mergeCell ref="A3:M4"/>
    <mergeCell ref="A5:M5"/>
    <mergeCell ref="A70:I70"/>
    <mergeCell ref="A88:I88"/>
    <mergeCell ref="A95:I95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showZeros="0" workbookViewId="0">
      <pane ySplit="6" topLeftCell="A7" activePane="bottomLeft" state="frozen"/>
      <selection pane="bottomLeft" activeCell="M9" sqref="M9"/>
    </sheetView>
  </sheetViews>
  <sheetFormatPr baseColWidth="10" defaultColWidth="8.5703125" defaultRowHeight="15" customHeight="1" x14ac:dyDescent="0.2"/>
  <cols>
    <col min="1" max="1" width="12.85546875" style="91" customWidth="1"/>
    <col min="2" max="2" width="0" style="91" hidden="1" customWidth="1"/>
    <col min="3" max="3" width="51.42578125" style="91" customWidth="1"/>
    <col min="4" max="4" width="12.140625" style="91" customWidth="1"/>
    <col min="5" max="5" width="0" style="50" hidden="1" customWidth="1"/>
    <col min="6" max="6" width="10.5703125" style="91" customWidth="1"/>
    <col min="7" max="7" width="10.140625" style="50" customWidth="1"/>
    <col min="8" max="8" width="9.28515625" style="91" hidden="1" customWidth="1"/>
    <col min="9" max="9" width="17.140625" style="50" customWidth="1"/>
    <col min="10" max="12" width="0" style="50" hidden="1" customWidth="1"/>
    <col min="13" max="13" width="22.85546875" style="91" customWidth="1"/>
    <col min="14" max="14" width="0" style="50" hidden="1" customWidth="1"/>
    <col min="15" max="16384" width="8.5703125" style="44"/>
  </cols>
  <sheetData>
    <row r="1" spans="1:14" ht="18.75" customHeight="1" x14ac:dyDescent="0.2">
      <c r="A1" s="106" t="s">
        <v>55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8"/>
      <c r="N1" s="43"/>
    </row>
    <row r="2" spans="1:14" ht="15" customHeight="1" x14ac:dyDescent="0.2">
      <c r="A2" s="109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1"/>
      <c r="N2" s="45"/>
    </row>
    <row r="3" spans="1:14" ht="7.5" customHeight="1" x14ac:dyDescent="0.2">
      <c r="A3" s="112" t="s">
        <v>56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4"/>
      <c r="N3" s="46"/>
    </row>
    <row r="4" spans="1:14" ht="30" customHeight="1" thickBot="1" x14ac:dyDescent="0.25">
      <c r="A4" s="112" t="s">
        <v>56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4"/>
      <c r="N4" s="47"/>
    </row>
    <row r="5" spans="1:14" ht="30" customHeight="1" thickBot="1" x14ac:dyDescent="0.25">
      <c r="A5" s="115" t="s">
        <v>532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7" t="s">
        <v>57</v>
      </c>
      <c r="N5" s="48"/>
    </row>
    <row r="6" spans="1:14" ht="7.5" customHeight="1" thickBot="1" x14ac:dyDescent="0.25">
      <c r="A6" s="45"/>
      <c r="B6" s="49"/>
      <c r="C6" s="45"/>
      <c r="D6" s="50"/>
      <c r="F6" s="50"/>
      <c r="H6" s="50"/>
      <c r="M6" s="50"/>
      <c r="N6" s="45"/>
    </row>
    <row r="7" spans="1:14" ht="31.5" customHeight="1" x14ac:dyDescent="0.2">
      <c r="A7" s="51" t="s">
        <v>58</v>
      </c>
      <c r="B7" s="52" t="s">
        <v>59</v>
      </c>
      <c r="C7" s="53" t="s">
        <v>60</v>
      </c>
      <c r="D7" s="53" t="s">
        <v>61</v>
      </c>
      <c r="F7" s="53" t="s">
        <v>62</v>
      </c>
      <c r="G7" s="53" t="s">
        <v>63</v>
      </c>
      <c r="H7" s="53" t="s">
        <v>53</v>
      </c>
      <c r="I7" s="53" t="s">
        <v>64</v>
      </c>
      <c r="M7" s="54" t="s">
        <v>65</v>
      </c>
      <c r="N7" s="55" t="s">
        <v>66</v>
      </c>
    </row>
    <row r="8" spans="1:14" ht="45" customHeight="1" x14ac:dyDescent="0.2">
      <c r="A8" s="56" t="s">
        <v>533</v>
      </c>
      <c r="B8" s="57"/>
      <c r="C8" s="58" t="s">
        <v>534</v>
      </c>
      <c r="D8" s="59"/>
      <c r="E8" s="60"/>
      <c r="F8" s="61"/>
      <c r="G8" s="60"/>
      <c r="H8" s="61"/>
      <c r="I8" s="60"/>
      <c r="J8" s="60"/>
      <c r="K8" s="60"/>
      <c r="L8" s="60"/>
      <c r="M8" s="62"/>
      <c r="N8" s="63"/>
    </row>
    <row r="9" spans="1:14" ht="37.5" customHeight="1" x14ac:dyDescent="0.2">
      <c r="A9" s="64" t="s">
        <v>535</v>
      </c>
      <c r="B9" s="65"/>
      <c r="C9" s="66" t="s">
        <v>178</v>
      </c>
      <c r="D9" s="59"/>
      <c r="E9" s="60"/>
      <c r="F9" s="61"/>
      <c r="G9" s="60"/>
      <c r="H9" s="61"/>
      <c r="I9" s="60"/>
      <c r="J9" s="60"/>
      <c r="K9" s="60"/>
      <c r="L9" s="60"/>
      <c r="M9" s="62"/>
      <c r="N9" s="63"/>
    </row>
    <row r="10" spans="1:14" ht="26.25" customHeight="1" x14ac:dyDescent="0.2">
      <c r="A10" s="64" t="s">
        <v>536</v>
      </c>
      <c r="B10" s="65"/>
      <c r="C10" s="66" t="s">
        <v>180</v>
      </c>
      <c r="D10" s="59"/>
      <c r="E10" s="60"/>
      <c r="F10" s="61"/>
      <c r="G10" s="60"/>
      <c r="H10" s="61"/>
      <c r="I10" s="60"/>
      <c r="J10" s="60"/>
      <c r="K10" s="60"/>
      <c r="L10" s="60"/>
      <c r="M10" s="62"/>
      <c r="N10" s="63"/>
    </row>
    <row r="11" spans="1:14" ht="29.25" customHeight="1" x14ac:dyDescent="0.2">
      <c r="A11" s="64" t="s">
        <v>537</v>
      </c>
      <c r="B11" s="65"/>
      <c r="C11" s="84" t="s">
        <v>181</v>
      </c>
      <c r="D11" s="67" t="s">
        <v>80</v>
      </c>
      <c r="E11" s="74"/>
      <c r="F11" s="70">
        <v>5</v>
      </c>
      <c r="G11" s="74"/>
      <c r="H11" s="70">
        <v>4</v>
      </c>
      <c r="I11" s="71"/>
      <c r="J11" s="72"/>
      <c r="K11" s="71"/>
      <c r="L11" s="71"/>
      <c r="M11" s="73">
        <f t="shared" ref="M11:M12" si="0">IF(ISNUMBER($K11),IF(ISNUMBER($G11),ROUND($K11*$G11,2),ROUND($K11*$F11,2)),IF(ISNUMBER($G11),ROUND($I11*$G11,2),ROUND($I11*$F11,2)))</f>
        <v>0</v>
      </c>
      <c r="N11" s="63"/>
    </row>
    <row r="12" spans="1:14" ht="22.5" customHeight="1" x14ac:dyDescent="0.2">
      <c r="A12" s="64" t="s">
        <v>538</v>
      </c>
      <c r="B12" s="65"/>
      <c r="C12" s="84" t="s">
        <v>182</v>
      </c>
      <c r="D12" s="67" t="s">
        <v>80</v>
      </c>
      <c r="E12" s="74"/>
      <c r="F12" s="70">
        <v>1</v>
      </c>
      <c r="G12" s="74"/>
      <c r="H12" s="70">
        <v>4</v>
      </c>
      <c r="I12" s="71"/>
      <c r="J12" s="72"/>
      <c r="K12" s="71"/>
      <c r="L12" s="71"/>
      <c r="M12" s="73">
        <f t="shared" si="0"/>
        <v>0</v>
      </c>
      <c r="N12" s="63"/>
    </row>
    <row r="13" spans="1:14" ht="20.25" customHeight="1" x14ac:dyDescent="0.2">
      <c r="A13" s="75" t="s">
        <v>81</v>
      </c>
      <c r="B13" s="76"/>
      <c r="C13" s="77" t="s">
        <v>183</v>
      </c>
      <c r="D13" s="78"/>
      <c r="F13" s="78"/>
      <c r="G13" s="79"/>
      <c r="H13" s="78"/>
      <c r="I13" s="80"/>
      <c r="M13" s="81"/>
      <c r="N13" s="82"/>
    </row>
    <row r="14" spans="1:14" ht="29.25" customHeight="1" x14ac:dyDescent="0.2">
      <c r="A14" s="64" t="s">
        <v>539</v>
      </c>
      <c r="B14" s="65"/>
      <c r="C14" s="84" t="s">
        <v>184</v>
      </c>
      <c r="D14" s="67" t="s">
        <v>80</v>
      </c>
      <c r="E14" s="74"/>
      <c r="F14" s="70">
        <v>1</v>
      </c>
      <c r="G14" s="74"/>
      <c r="H14" s="70">
        <v>4</v>
      </c>
      <c r="I14" s="71"/>
      <c r="J14" s="72"/>
      <c r="K14" s="71"/>
      <c r="L14" s="71"/>
      <c r="M14" s="73">
        <f>IF(ISNUMBER($K14),IF(ISNUMBER($G14),ROUND($K14*$G14,2),ROUND($K14*$F14,2)),IF(ISNUMBER($G14),ROUND($I14*$G14,2),ROUND($I14*$F14,2)))</f>
        <v>0</v>
      </c>
      <c r="N14" s="63"/>
    </row>
    <row r="15" spans="1:14" ht="20.25" customHeight="1" x14ac:dyDescent="0.2">
      <c r="A15" s="75" t="s">
        <v>81</v>
      </c>
      <c r="B15" s="76"/>
      <c r="C15" s="77" t="s">
        <v>185</v>
      </c>
      <c r="D15" s="78"/>
      <c r="F15" s="78"/>
      <c r="G15" s="79"/>
      <c r="H15" s="78"/>
      <c r="I15" s="80"/>
      <c r="M15" s="81"/>
      <c r="N15" s="82"/>
    </row>
    <row r="16" spans="1:14" ht="31.5" customHeight="1" x14ac:dyDescent="0.2">
      <c r="A16" s="118" t="s">
        <v>186</v>
      </c>
      <c r="B16" s="119"/>
      <c r="C16" s="119"/>
      <c r="D16" s="119"/>
      <c r="E16" s="119"/>
      <c r="F16" s="119"/>
      <c r="G16" s="119"/>
      <c r="H16" s="119"/>
      <c r="I16" s="119"/>
      <c r="M16" s="85">
        <f>SUM(M$11:M$12)+M$14</f>
        <v>0</v>
      </c>
      <c r="N16" s="86"/>
    </row>
    <row r="17" spans="1:14" ht="26.25" customHeight="1" x14ac:dyDescent="0.2">
      <c r="A17" s="64" t="s">
        <v>540</v>
      </c>
      <c r="B17" s="65"/>
      <c r="C17" s="66" t="s">
        <v>188</v>
      </c>
      <c r="D17" s="59"/>
      <c r="E17" s="60"/>
      <c r="F17" s="61"/>
      <c r="G17" s="60"/>
      <c r="H17" s="61"/>
      <c r="I17" s="60"/>
      <c r="J17" s="60"/>
      <c r="K17" s="60"/>
      <c r="L17" s="60"/>
      <c r="M17" s="62"/>
      <c r="N17" s="63"/>
    </row>
    <row r="18" spans="1:14" ht="20.25" customHeight="1" x14ac:dyDescent="0.2">
      <c r="A18" s="75" t="s">
        <v>81</v>
      </c>
      <c r="B18" s="76"/>
      <c r="C18" s="77" t="s">
        <v>189</v>
      </c>
      <c r="D18" s="78"/>
      <c r="F18" s="78"/>
      <c r="G18" s="79"/>
      <c r="H18" s="78"/>
      <c r="I18" s="80"/>
      <c r="M18" s="81"/>
      <c r="N18" s="82"/>
    </row>
    <row r="19" spans="1:14" ht="22.5" customHeight="1" x14ac:dyDescent="0.2">
      <c r="A19" s="64" t="s">
        <v>541</v>
      </c>
      <c r="B19" s="65"/>
      <c r="C19" s="84" t="s">
        <v>190</v>
      </c>
      <c r="D19" s="67" t="s">
        <v>80</v>
      </c>
      <c r="E19" s="74"/>
      <c r="F19" s="70">
        <v>2</v>
      </c>
      <c r="G19" s="74"/>
      <c r="H19" s="70">
        <v>4</v>
      </c>
      <c r="I19" s="71"/>
      <c r="J19" s="72"/>
      <c r="K19" s="71"/>
      <c r="L19" s="71"/>
      <c r="M19" s="73">
        <f t="shared" ref="M19:M20" si="1">IF(ISNUMBER($K19),IF(ISNUMBER($G19),ROUND($K19*$G19,2),ROUND($K19*$F19,2)),IF(ISNUMBER($G19),ROUND($I19*$G19,2),ROUND($I19*$F19,2)))</f>
        <v>0</v>
      </c>
      <c r="N19" s="63"/>
    </row>
    <row r="20" spans="1:14" ht="22.5" customHeight="1" x14ac:dyDescent="0.2">
      <c r="A20" s="64" t="s">
        <v>542</v>
      </c>
      <c r="B20" s="65"/>
      <c r="C20" s="84" t="s">
        <v>191</v>
      </c>
      <c r="D20" s="67" t="s">
        <v>80</v>
      </c>
      <c r="E20" s="74"/>
      <c r="F20" s="70">
        <v>1</v>
      </c>
      <c r="G20" s="74"/>
      <c r="H20" s="70">
        <v>4</v>
      </c>
      <c r="I20" s="71"/>
      <c r="J20" s="72"/>
      <c r="K20" s="71"/>
      <c r="L20" s="71"/>
      <c r="M20" s="73">
        <f t="shared" si="1"/>
        <v>0</v>
      </c>
      <c r="N20" s="63"/>
    </row>
    <row r="21" spans="1:14" ht="20.25" customHeight="1" x14ac:dyDescent="0.2">
      <c r="A21" s="75" t="s">
        <v>81</v>
      </c>
      <c r="B21" s="76"/>
      <c r="C21" s="77" t="s">
        <v>192</v>
      </c>
      <c r="D21" s="78"/>
      <c r="F21" s="78"/>
      <c r="G21" s="79"/>
      <c r="H21" s="78"/>
      <c r="I21" s="80"/>
      <c r="M21" s="81"/>
      <c r="N21" s="82"/>
    </row>
    <row r="22" spans="1:14" ht="31.5" customHeight="1" x14ac:dyDescent="0.2">
      <c r="A22" s="118" t="s">
        <v>193</v>
      </c>
      <c r="B22" s="119"/>
      <c r="C22" s="119"/>
      <c r="D22" s="119"/>
      <c r="E22" s="119"/>
      <c r="F22" s="119"/>
      <c r="G22" s="119"/>
      <c r="H22" s="119"/>
      <c r="I22" s="119"/>
      <c r="M22" s="85">
        <f>SUM(M$19:M$20)</f>
        <v>0</v>
      </c>
      <c r="N22" s="86"/>
    </row>
    <row r="23" spans="1:14" ht="37.5" customHeight="1" x14ac:dyDescent="0.2">
      <c r="A23" s="64" t="s">
        <v>543</v>
      </c>
      <c r="B23" s="65"/>
      <c r="C23" s="66" t="s">
        <v>195</v>
      </c>
      <c r="D23" s="59"/>
      <c r="E23" s="60"/>
      <c r="F23" s="61"/>
      <c r="G23" s="60"/>
      <c r="H23" s="61"/>
      <c r="I23" s="60"/>
      <c r="J23" s="60"/>
      <c r="K23" s="60"/>
      <c r="L23" s="60"/>
      <c r="M23" s="62"/>
      <c r="N23" s="63"/>
    </row>
    <row r="24" spans="1:14" ht="37.5" customHeight="1" x14ac:dyDescent="0.2">
      <c r="A24" s="64" t="s">
        <v>544</v>
      </c>
      <c r="B24" s="65"/>
      <c r="C24" s="66" t="s">
        <v>196</v>
      </c>
      <c r="D24" s="59"/>
      <c r="E24" s="60"/>
      <c r="F24" s="61"/>
      <c r="G24" s="60"/>
      <c r="H24" s="61"/>
      <c r="I24" s="60"/>
      <c r="J24" s="60"/>
      <c r="K24" s="60"/>
      <c r="L24" s="60"/>
      <c r="M24" s="62"/>
      <c r="N24" s="63"/>
    </row>
    <row r="25" spans="1:14" ht="26.25" customHeight="1" x14ac:dyDescent="0.2">
      <c r="A25" s="64" t="s">
        <v>545</v>
      </c>
      <c r="B25" s="65"/>
      <c r="C25" s="66" t="s">
        <v>197</v>
      </c>
      <c r="D25" s="67" t="s">
        <v>88</v>
      </c>
      <c r="E25" s="72"/>
      <c r="F25" s="83">
        <v>0</v>
      </c>
      <c r="G25" s="72"/>
      <c r="H25" s="70">
        <v>4</v>
      </c>
      <c r="I25" s="71"/>
      <c r="J25" s="72"/>
      <c r="K25" s="71"/>
      <c r="L25" s="71"/>
      <c r="M25" s="73">
        <f t="shared" ref="M25:M26" si="2">IF(ISNUMBER($K25),IF(ISNUMBER($G25),ROUND($K25*$G25,2),ROUND($K25*$F25,2)),IF(ISNUMBER($G25),ROUND($I25*$G25,2),ROUND($I25*$F25,2)))</f>
        <v>0</v>
      </c>
      <c r="N25" s="63"/>
    </row>
    <row r="26" spans="1:14" ht="26.25" customHeight="1" x14ac:dyDescent="0.2">
      <c r="A26" s="64" t="s">
        <v>546</v>
      </c>
      <c r="B26" s="65"/>
      <c r="C26" s="66" t="s">
        <v>198</v>
      </c>
      <c r="D26" s="67" t="s">
        <v>88</v>
      </c>
      <c r="E26" s="72"/>
      <c r="F26" s="83">
        <v>0</v>
      </c>
      <c r="G26" s="72"/>
      <c r="H26" s="70">
        <v>4</v>
      </c>
      <c r="I26" s="71"/>
      <c r="J26" s="72"/>
      <c r="K26" s="71"/>
      <c r="L26" s="71"/>
      <c r="M26" s="73">
        <f t="shared" si="2"/>
        <v>0</v>
      </c>
      <c r="N26" s="63"/>
    </row>
    <row r="27" spans="1:14" ht="37.5" customHeight="1" thickBot="1" x14ac:dyDescent="0.25">
      <c r="A27" s="64" t="s">
        <v>547</v>
      </c>
      <c r="B27" s="65"/>
      <c r="C27" s="66" t="s">
        <v>516</v>
      </c>
      <c r="D27" s="59"/>
      <c r="E27" s="60"/>
      <c r="F27" s="61"/>
      <c r="G27" s="60"/>
      <c r="H27" s="61"/>
      <c r="I27" s="60"/>
      <c r="J27" s="60"/>
      <c r="K27" s="60"/>
      <c r="L27" s="60"/>
      <c r="M27" s="62"/>
      <c r="N27" s="63"/>
    </row>
    <row r="28" spans="1:14" ht="15" customHeight="1" x14ac:dyDescent="0.2">
      <c r="A28" s="120" t="s">
        <v>548</v>
      </c>
      <c r="B28" s="121"/>
      <c r="C28" s="121"/>
      <c r="D28" s="121"/>
      <c r="E28" s="121"/>
      <c r="F28" s="121"/>
      <c r="G28" s="121"/>
      <c r="H28" s="121"/>
      <c r="I28" s="121"/>
      <c r="M28" s="87">
        <f>SUM(M$11:M$12)+M$14+SUM(M$19:M$20)+SUM(M$25:M$26)</f>
        <v>0</v>
      </c>
      <c r="N28" s="88"/>
    </row>
    <row r="29" spans="1:14" ht="15" customHeight="1" x14ac:dyDescent="0.2">
      <c r="A29" s="122" t="s">
        <v>115</v>
      </c>
      <c r="B29" s="123"/>
      <c r="C29" s="123"/>
      <c r="D29" s="123"/>
      <c r="E29" s="123"/>
      <c r="F29" s="123"/>
      <c r="G29" s="123"/>
      <c r="H29" s="123"/>
      <c r="I29" s="123"/>
      <c r="M29" s="89">
        <f>(SUMIF($H$8:$H$27,4,$M$8:$M$27))*0.1</f>
        <v>0</v>
      </c>
      <c r="N29" s="88"/>
    </row>
    <row r="30" spans="1:14" ht="15" customHeight="1" thickBot="1" x14ac:dyDescent="0.25">
      <c r="A30" s="104" t="s">
        <v>549</v>
      </c>
      <c r="B30" s="105"/>
      <c r="C30" s="105"/>
      <c r="D30" s="105"/>
      <c r="E30" s="105"/>
      <c r="F30" s="105"/>
      <c r="G30" s="105"/>
      <c r="H30" s="105"/>
      <c r="I30" s="105"/>
      <c r="M30" s="90">
        <f>SUM(M$28:M$29)</f>
        <v>0</v>
      </c>
      <c r="N30" s="88"/>
    </row>
  </sheetData>
  <sheetProtection algorithmName="SHA-512" hashValue="tZzn/V/fXcZZGl7XA1PTKFWd9tqk0kZ6VdjMG1P+oF9RTrMiOgwDsoWKS6VWDnUQ9rlVK+mgQv5NxfWpH+U4JA==" saltValue="UkVOAtKUxpsmyBjw1PIMi4aBDozgxYUsLQejLjkQ9oBA+85eaqRKCjcrM7DgSegqyiZbH3VhFzPYkIcNIB4QJg==" spinCount="100000" sheet="1" objects="1" scenarios="1"/>
  <mergeCells count="8">
    <mergeCell ref="A29:I29"/>
    <mergeCell ref="A30:I30"/>
    <mergeCell ref="A1:M2"/>
    <mergeCell ref="A3:M4"/>
    <mergeCell ref="A5:M5"/>
    <mergeCell ref="A16:I16"/>
    <mergeCell ref="A22:I22"/>
    <mergeCell ref="A28:I28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7"/>
  <sheetViews>
    <sheetView showZeros="0" tabSelected="1" workbookViewId="0">
      <pane ySplit="6" topLeftCell="A7" activePane="bottomLeft" state="frozen"/>
      <selection pane="bottomLeft" activeCell="C20" sqref="C20"/>
    </sheetView>
  </sheetViews>
  <sheetFormatPr baseColWidth="10" defaultColWidth="8.5703125" defaultRowHeight="15" customHeight="1" x14ac:dyDescent="0.2"/>
  <cols>
    <col min="1" max="1" width="12.85546875" style="91" customWidth="1"/>
    <col min="2" max="2" width="0" style="91" hidden="1" customWidth="1"/>
    <col min="3" max="3" width="51.42578125" style="91" customWidth="1"/>
    <col min="4" max="4" width="12.140625" style="91" customWidth="1"/>
    <col min="5" max="5" width="0" style="50" hidden="1" customWidth="1"/>
    <col min="6" max="6" width="10.5703125" style="91" customWidth="1"/>
    <col min="7" max="7" width="10.140625" style="50" customWidth="1"/>
    <col min="8" max="8" width="9.28515625" style="91" hidden="1" customWidth="1"/>
    <col min="9" max="9" width="17.140625" style="50" customWidth="1"/>
    <col min="10" max="12" width="0" style="50" hidden="1" customWidth="1"/>
    <col min="13" max="13" width="22.85546875" style="91" customWidth="1"/>
    <col min="14" max="14" width="0" style="50" hidden="1" customWidth="1"/>
    <col min="15" max="16384" width="8.5703125" style="44"/>
  </cols>
  <sheetData>
    <row r="1" spans="1:14" ht="18.75" customHeight="1" x14ac:dyDescent="0.2">
      <c r="A1" s="106" t="s">
        <v>55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8"/>
      <c r="N1" s="43"/>
    </row>
    <row r="2" spans="1:14" ht="15" customHeight="1" x14ac:dyDescent="0.2">
      <c r="A2" s="109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1"/>
      <c r="N2" s="45"/>
    </row>
    <row r="3" spans="1:14" ht="7.5" customHeight="1" x14ac:dyDescent="0.2">
      <c r="A3" s="112" t="s">
        <v>56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4"/>
      <c r="N3" s="46"/>
    </row>
    <row r="4" spans="1:14" ht="30" customHeight="1" thickBot="1" x14ac:dyDescent="0.25">
      <c r="A4" s="112" t="s">
        <v>56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4"/>
      <c r="N4" s="47"/>
    </row>
    <row r="5" spans="1:14" ht="30" customHeight="1" thickBot="1" x14ac:dyDescent="0.25">
      <c r="A5" s="115" t="s">
        <v>550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7" t="s">
        <v>57</v>
      </c>
      <c r="N5" s="48"/>
    </row>
    <row r="6" spans="1:14" ht="7.5" customHeight="1" thickBot="1" x14ac:dyDescent="0.25">
      <c r="A6" s="45"/>
      <c r="B6" s="49"/>
      <c r="C6" s="45"/>
      <c r="D6" s="50"/>
      <c r="F6" s="50"/>
      <c r="H6" s="50"/>
      <c r="M6" s="50"/>
      <c r="N6" s="45"/>
    </row>
    <row r="7" spans="1:14" ht="31.5" customHeight="1" x14ac:dyDescent="0.2">
      <c r="A7" s="51" t="s">
        <v>58</v>
      </c>
      <c r="B7" s="52" t="s">
        <v>59</v>
      </c>
      <c r="C7" s="53" t="s">
        <v>60</v>
      </c>
      <c r="D7" s="53" t="s">
        <v>61</v>
      </c>
      <c r="F7" s="53" t="s">
        <v>62</v>
      </c>
      <c r="G7" s="53" t="s">
        <v>63</v>
      </c>
      <c r="H7" s="53" t="s">
        <v>53</v>
      </c>
      <c r="I7" s="53" t="s">
        <v>64</v>
      </c>
      <c r="M7" s="54" t="s">
        <v>65</v>
      </c>
      <c r="N7" s="55" t="s">
        <v>66</v>
      </c>
    </row>
    <row r="8" spans="1:14" ht="45" customHeight="1" x14ac:dyDescent="0.2">
      <c r="A8" s="56" t="s">
        <v>551</v>
      </c>
      <c r="B8" s="57"/>
      <c r="C8" s="58" t="s">
        <v>338</v>
      </c>
      <c r="D8" s="59"/>
      <c r="E8" s="60"/>
      <c r="F8" s="61"/>
      <c r="G8" s="60"/>
      <c r="H8" s="61"/>
      <c r="I8" s="60"/>
      <c r="J8" s="60"/>
      <c r="K8" s="60"/>
      <c r="L8" s="60"/>
      <c r="M8" s="62"/>
      <c r="N8" s="63"/>
    </row>
    <row r="9" spans="1:14" ht="37.5" customHeight="1" x14ac:dyDescent="0.2">
      <c r="A9" s="64" t="s">
        <v>552</v>
      </c>
      <c r="B9" s="65"/>
      <c r="C9" s="66" t="s">
        <v>553</v>
      </c>
      <c r="D9" s="59"/>
      <c r="E9" s="60"/>
      <c r="F9" s="61"/>
      <c r="G9" s="60"/>
      <c r="H9" s="61"/>
      <c r="I9" s="60"/>
      <c r="J9" s="60"/>
      <c r="K9" s="60"/>
      <c r="L9" s="60"/>
      <c r="M9" s="62"/>
      <c r="N9" s="63"/>
    </row>
    <row r="10" spans="1:14" ht="26.25" customHeight="1" x14ac:dyDescent="0.2">
      <c r="A10" s="64" t="s">
        <v>554</v>
      </c>
      <c r="B10" s="65"/>
      <c r="C10" s="66" t="s">
        <v>555</v>
      </c>
      <c r="D10" s="67" t="s">
        <v>80</v>
      </c>
      <c r="E10" s="74"/>
      <c r="F10" s="70">
        <v>1</v>
      </c>
      <c r="G10" s="74"/>
      <c r="H10" s="70">
        <v>1</v>
      </c>
      <c r="I10" s="71"/>
      <c r="J10" s="72"/>
      <c r="K10" s="71"/>
      <c r="L10" s="71"/>
      <c r="M10" s="73">
        <f>IF(ISNUMBER($K10),IF(ISNUMBER($G10),ROUND($K10*$G10,2),ROUND($K10*$F10,2)),IF(ISNUMBER($G10),ROUND($I10*$G10,2),ROUND($I10*$F10,2)))</f>
        <v>0</v>
      </c>
      <c r="N10" s="63"/>
    </row>
    <row r="11" spans="1:14" ht="20.25" customHeight="1" x14ac:dyDescent="0.2">
      <c r="A11" s="75" t="s">
        <v>81</v>
      </c>
      <c r="B11" s="76"/>
      <c r="C11" s="77" t="s">
        <v>556</v>
      </c>
      <c r="D11" s="78"/>
      <c r="F11" s="78"/>
      <c r="G11" s="79"/>
      <c r="H11" s="78"/>
      <c r="I11" s="80"/>
      <c r="M11" s="81"/>
      <c r="N11" s="82"/>
    </row>
    <row r="12" spans="1:14" ht="26.25" customHeight="1" x14ac:dyDescent="0.2">
      <c r="A12" s="64" t="s">
        <v>557</v>
      </c>
      <c r="B12" s="65"/>
      <c r="C12" s="66" t="s">
        <v>558</v>
      </c>
      <c r="D12" s="67" t="s">
        <v>80</v>
      </c>
      <c r="E12" s="74"/>
      <c r="F12" s="70">
        <v>1</v>
      </c>
      <c r="G12" s="74"/>
      <c r="H12" s="70">
        <v>1</v>
      </c>
      <c r="I12" s="71"/>
      <c r="J12" s="72"/>
      <c r="K12" s="71"/>
      <c r="L12" s="71"/>
      <c r="M12" s="73">
        <f>IF(ISNUMBER($K12),IF(ISNUMBER($G12),ROUND($K12*$G12,2),ROUND($K12*$F12,2)),IF(ISNUMBER($G12),ROUND($I12*$G12,2),ROUND($I12*$F12,2)))</f>
        <v>0</v>
      </c>
      <c r="N12" s="63"/>
    </row>
    <row r="13" spans="1:14" ht="20.25" customHeight="1" x14ac:dyDescent="0.2">
      <c r="A13" s="75" t="s">
        <v>81</v>
      </c>
      <c r="B13" s="76"/>
      <c r="C13" s="77" t="s">
        <v>559</v>
      </c>
      <c r="D13" s="78"/>
      <c r="F13" s="78"/>
      <c r="G13" s="79"/>
      <c r="H13" s="78"/>
      <c r="I13" s="80"/>
      <c r="M13" s="81"/>
      <c r="N13" s="82"/>
    </row>
    <row r="14" spans="1:14" ht="26.25" customHeight="1" x14ac:dyDescent="0.2">
      <c r="A14" s="64" t="s">
        <v>560</v>
      </c>
      <c r="B14" s="65"/>
      <c r="C14" s="66" t="s">
        <v>561</v>
      </c>
      <c r="D14" s="67" t="s">
        <v>80</v>
      </c>
      <c r="E14" s="74"/>
      <c r="F14" s="70">
        <v>1</v>
      </c>
      <c r="G14" s="74"/>
      <c r="H14" s="70">
        <v>1</v>
      </c>
      <c r="I14" s="71"/>
      <c r="J14" s="72"/>
      <c r="K14" s="71"/>
      <c r="L14" s="71"/>
      <c r="M14" s="73">
        <f>IF(ISNUMBER($K14),IF(ISNUMBER($G14),ROUND($K14*$G14,2),ROUND($K14*$F14,2)),IF(ISNUMBER($G14),ROUND($I14*$G14,2),ROUND($I14*$F14,2)))</f>
        <v>0</v>
      </c>
      <c r="N14" s="63"/>
    </row>
    <row r="15" spans="1:14" ht="20.25" customHeight="1" x14ac:dyDescent="0.2">
      <c r="A15" s="75" t="s">
        <v>81</v>
      </c>
      <c r="B15" s="76"/>
      <c r="C15" s="77" t="s">
        <v>562</v>
      </c>
      <c r="D15" s="78"/>
      <c r="F15" s="78"/>
      <c r="G15" s="79"/>
      <c r="H15" s="78"/>
      <c r="I15" s="80"/>
      <c r="M15" s="81"/>
      <c r="N15" s="82"/>
    </row>
    <row r="16" spans="1:14" ht="26.25" customHeight="1" x14ac:dyDescent="0.2">
      <c r="A16" s="64" t="s">
        <v>563</v>
      </c>
      <c r="B16" s="65"/>
      <c r="C16" s="66" t="s">
        <v>564</v>
      </c>
      <c r="D16" s="67" t="s">
        <v>80</v>
      </c>
      <c r="E16" s="74"/>
      <c r="F16" s="70">
        <v>1</v>
      </c>
      <c r="G16" s="74"/>
      <c r="H16" s="70">
        <v>1</v>
      </c>
      <c r="I16" s="71"/>
      <c r="J16" s="72"/>
      <c r="K16" s="71"/>
      <c r="L16" s="71"/>
      <c r="M16" s="73">
        <f>IF(ISNUMBER($K16),IF(ISNUMBER($G16),ROUND($K16*$G16,2),ROUND($K16*$F16,2)),IF(ISNUMBER($G16),ROUND($I16*$G16,2),ROUND($I16*$F16,2)))</f>
        <v>0</v>
      </c>
      <c r="N16" s="63"/>
    </row>
    <row r="17" spans="1:14" ht="20.25" customHeight="1" x14ac:dyDescent="0.2">
      <c r="A17" s="75" t="s">
        <v>81</v>
      </c>
      <c r="B17" s="76"/>
      <c r="C17" s="77" t="s">
        <v>565</v>
      </c>
      <c r="D17" s="78"/>
      <c r="F17" s="78"/>
      <c r="G17" s="79"/>
      <c r="H17" s="78"/>
      <c r="I17" s="80"/>
      <c r="M17" s="81"/>
      <c r="N17" s="82"/>
    </row>
    <row r="18" spans="1:14" ht="26.25" customHeight="1" x14ac:dyDescent="0.2">
      <c r="A18" s="64" t="s">
        <v>566</v>
      </c>
      <c r="B18" s="65"/>
      <c r="C18" s="66" t="s">
        <v>212</v>
      </c>
      <c r="D18" s="67" t="s">
        <v>80</v>
      </c>
      <c r="E18" s="74"/>
      <c r="F18" s="70">
        <v>1</v>
      </c>
      <c r="G18" s="74"/>
      <c r="H18" s="70">
        <v>1</v>
      </c>
      <c r="I18" s="71"/>
      <c r="J18" s="72"/>
      <c r="K18" s="71"/>
      <c r="L18" s="71"/>
      <c r="M18" s="73">
        <f>IF(ISNUMBER($K18),IF(ISNUMBER($G18),ROUND($K18*$G18,2),ROUND($K18*$F18,2)),IF(ISNUMBER($G18),ROUND($I18*$G18,2),ROUND($I18*$F18,2)))</f>
        <v>0</v>
      </c>
      <c r="N18" s="63"/>
    </row>
    <row r="19" spans="1:14" ht="20.25" customHeight="1" x14ac:dyDescent="0.2">
      <c r="A19" s="75" t="s">
        <v>81</v>
      </c>
      <c r="B19" s="76"/>
      <c r="C19" s="77" t="s">
        <v>567</v>
      </c>
      <c r="D19" s="78"/>
      <c r="F19" s="78"/>
      <c r="G19" s="79"/>
      <c r="H19" s="78"/>
      <c r="I19" s="80"/>
      <c r="M19" s="81"/>
      <c r="N19" s="82"/>
    </row>
    <row r="20" spans="1:14" ht="37.5" customHeight="1" x14ac:dyDescent="0.2">
      <c r="A20" s="64" t="s">
        <v>568</v>
      </c>
      <c r="B20" s="65"/>
      <c r="C20" s="66" t="s">
        <v>569</v>
      </c>
      <c r="D20" s="59"/>
      <c r="E20" s="60"/>
      <c r="F20" s="61"/>
      <c r="G20" s="60"/>
      <c r="H20" s="61"/>
      <c r="I20" s="60"/>
      <c r="J20" s="60"/>
      <c r="K20" s="60"/>
      <c r="L20" s="60"/>
      <c r="M20" s="62"/>
      <c r="N20" s="63"/>
    </row>
    <row r="21" spans="1:14" ht="26.25" customHeight="1" x14ac:dyDescent="0.2">
      <c r="A21" s="64" t="s">
        <v>570</v>
      </c>
      <c r="B21" s="65"/>
      <c r="C21" s="66" t="s">
        <v>571</v>
      </c>
      <c r="D21" s="67" t="s">
        <v>80</v>
      </c>
      <c r="E21" s="74"/>
      <c r="F21" s="70">
        <v>1</v>
      </c>
      <c r="G21" s="74"/>
      <c r="H21" s="70">
        <v>1</v>
      </c>
      <c r="I21" s="71"/>
      <c r="J21" s="72"/>
      <c r="K21" s="71"/>
      <c r="L21" s="71"/>
      <c r="M21" s="73">
        <f>IF(ISNUMBER($K21),IF(ISNUMBER($G21),ROUND($K21*$G21,2),ROUND($K21*$F21,2)),IF(ISNUMBER($G21),ROUND($I21*$G21,2),ROUND($I21*$F21,2)))</f>
        <v>0</v>
      </c>
      <c r="N21" s="63"/>
    </row>
    <row r="22" spans="1:14" ht="20.25" customHeight="1" x14ac:dyDescent="0.2">
      <c r="A22" s="75" t="s">
        <v>81</v>
      </c>
      <c r="B22" s="76"/>
      <c r="C22" s="77" t="s">
        <v>572</v>
      </c>
      <c r="D22" s="78"/>
      <c r="F22" s="78"/>
      <c r="G22" s="79"/>
      <c r="H22" s="78"/>
      <c r="I22" s="80"/>
      <c r="M22" s="81"/>
      <c r="N22" s="82"/>
    </row>
    <row r="23" spans="1:14" ht="26.25" customHeight="1" x14ac:dyDescent="0.2">
      <c r="A23" s="64" t="s">
        <v>573</v>
      </c>
      <c r="B23" s="65"/>
      <c r="C23" s="66" t="s">
        <v>574</v>
      </c>
      <c r="D23" s="67" t="s">
        <v>80</v>
      </c>
      <c r="E23" s="74"/>
      <c r="F23" s="70">
        <v>1</v>
      </c>
      <c r="G23" s="74"/>
      <c r="H23" s="70">
        <v>1</v>
      </c>
      <c r="I23" s="71"/>
      <c r="J23" s="72"/>
      <c r="K23" s="71"/>
      <c r="L23" s="71"/>
      <c r="M23" s="73">
        <f>IF(ISNUMBER($K23),IF(ISNUMBER($G23),ROUND($K23*$G23,2),ROUND($K23*$F23,2)),IF(ISNUMBER($G23),ROUND($I23*$G23,2),ROUND($I23*$F23,2)))</f>
        <v>0</v>
      </c>
      <c r="N23" s="63"/>
    </row>
    <row r="24" spans="1:14" ht="20.25" customHeight="1" x14ac:dyDescent="0.2">
      <c r="A24" s="75" t="s">
        <v>81</v>
      </c>
      <c r="B24" s="76"/>
      <c r="C24" s="77" t="s">
        <v>575</v>
      </c>
      <c r="D24" s="78"/>
      <c r="F24" s="78"/>
      <c r="G24" s="79"/>
      <c r="H24" s="78"/>
      <c r="I24" s="80"/>
      <c r="M24" s="81"/>
      <c r="N24" s="82"/>
    </row>
    <row r="25" spans="1:14" ht="26.25" customHeight="1" x14ac:dyDescent="0.2">
      <c r="A25" s="64" t="s">
        <v>576</v>
      </c>
      <c r="B25" s="65"/>
      <c r="C25" s="66" t="s">
        <v>577</v>
      </c>
      <c r="D25" s="67" t="s">
        <v>80</v>
      </c>
      <c r="E25" s="74"/>
      <c r="F25" s="70">
        <v>1</v>
      </c>
      <c r="G25" s="74"/>
      <c r="H25" s="70">
        <v>1</v>
      </c>
      <c r="I25" s="71"/>
      <c r="J25" s="72"/>
      <c r="K25" s="71"/>
      <c r="L25" s="71"/>
      <c r="M25" s="73">
        <f>IF(ISNUMBER($K25),IF(ISNUMBER($G25),ROUND($K25*$G25,2),ROUND($K25*$F25,2)),IF(ISNUMBER($G25),ROUND($I25*$G25,2),ROUND($I25*$F25,2)))</f>
        <v>0</v>
      </c>
      <c r="N25" s="63"/>
    </row>
    <row r="26" spans="1:14" ht="20.25" customHeight="1" x14ac:dyDescent="0.2">
      <c r="A26" s="75" t="s">
        <v>81</v>
      </c>
      <c r="B26" s="76"/>
      <c r="C26" s="77" t="s">
        <v>578</v>
      </c>
      <c r="D26" s="78"/>
      <c r="F26" s="78"/>
      <c r="G26" s="79"/>
      <c r="H26" s="78"/>
      <c r="I26" s="80"/>
      <c r="M26" s="81"/>
      <c r="N26" s="82"/>
    </row>
    <row r="27" spans="1:14" ht="26.25" customHeight="1" x14ac:dyDescent="0.2">
      <c r="A27" s="64" t="s">
        <v>579</v>
      </c>
      <c r="B27" s="65"/>
      <c r="C27" s="66" t="s">
        <v>580</v>
      </c>
      <c r="D27" s="67" t="s">
        <v>80</v>
      </c>
      <c r="E27" s="74"/>
      <c r="F27" s="70">
        <v>1</v>
      </c>
      <c r="G27" s="74"/>
      <c r="H27" s="70">
        <v>1</v>
      </c>
      <c r="I27" s="71"/>
      <c r="J27" s="72"/>
      <c r="K27" s="71"/>
      <c r="L27" s="71"/>
      <c r="M27" s="73">
        <f>IF(ISNUMBER($K27),IF(ISNUMBER($G27),ROUND($K27*$G27,2),ROUND($K27*$F27,2)),IF(ISNUMBER($G27),ROUND($I27*$G27,2),ROUND($I27*$F27,2)))</f>
        <v>0</v>
      </c>
      <c r="N27" s="63"/>
    </row>
    <row r="28" spans="1:14" ht="20.25" customHeight="1" x14ac:dyDescent="0.2">
      <c r="A28" s="75" t="s">
        <v>81</v>
      </c>
      <c r="B28" s="76"/>
      <c r="C28" s="77" t="s">
        <v>581</v>
      </c>
      <c r="D28" s="78"/>
      <c r="F28" s="78"/>
      <c r="G28" s="79"/>
      <c r="H28" s="78"/>
      <c r="I28" s="80"/>
      <c r="M28" s="81"/>
      <c r="N28" s="82"/>
    </row>
    <row r="29" spans="1:14" ht="26.25" customHeight="1" x14ac:dyDescent="0.2">
      <c r="A29" s="64" t="s">
        <v>582</v>
      </c>
      <c r="B29" s="65"/>
      <c r="C29" s="66" t="s">
        <v>583</v>
      </c>
      <c r="D29" s="67" t="s">
        <v>80</v>
      </c>
      <c r="E29" s="74"/>
      <c r="F29" s="70">
        <v>1</v>
      </c>
      <c r="G29" s="74"/>
      <c r="H29" s="70">
        <v>1</v>
      </c>
      <c r="I29" s="71"/>
      <c r="J29" s="72"/>
      <c r="K29" s="71"/>
      <c r="L29" s="71"/>
      <c r="M29" s="73">
        <f>IF(ISNUMBER($K29),IF(ISNUMBER($G29),ROUND($K29*$G29,2),ROUND($K29*$F29,2)),IF(ISNUMBER($G29),ROUND($I29*$G29,2),ROUND($I29*$F29,2)))</f>
        <v>0</v>
      </c>
      <c r="N29" s="63"/>
    </row>
    <row r="30" spans="1:14" ht="20.25" customHeight="1" x14ac:dyDescent="0.2">
      <c r="A30" s="75" t="s">
        <v>81</v>
      </c>
      <c r="B30" s="76"/>
      <c r="C30" s="77" t="s">
        <v>584</v>
      </c>
      <c r="D30" s="78"/>
      <c r="F30" s="78"/>
      <c r="G30" s="79"/>
      <c r="H30" s="78"/>
      <c r="I30" s="80"/>
      <c r="M30" s="81"/>
      <c r="N30" s="82"/>
    </row>
    <row r="31" spans="1:14" ht="26.25" customHeight="1" x14ac:dyDescent="0.2">
      <c r="A31" s="64" t="s">
        <v>585</v>
      </c>
      <c r="B31" s="65"/>
      <c r="C31" s="66" t="s">
        <v>586</v>
      </c>
      <c r="D31" s="67" t="s">
        <v>80</v>
      </c>
      <c r="E31" s="74"/>
      <c r="F31" s="70">
        <v>1</v>
      </c>
      <c r="G31" s="74"/>
      <c r="H31" s="70">
        <v>1</v>
      </c>
      <c r="I31" s="71"/>
      <c r="J31" s="72"/>
      <c r="K31" s="71"/>
      <c r="L31" s="71"/>
      <c r="M31" s="73">
        <f>IF(ISNUMBER($K31),IF(ISNUMBER($G31),ROUND($K31*$G31,2),ROUND($K31*$F31,2)),IF(ISNUMBER($G31),ROUND($I31*$G31,2),ROUND($I31*$F31,2)))</f>
        <v>0</v>
      </c>
      <c r="N31" s="63"/>
    </row>
    <row r="32" spans="1:14" ht="20.25" customHeight="1" x14ac:dyDescent="0.2">
      <c r="A32" s="75" t="s">
        <v>81</v>
      </c>
      <c r="B32" s="76"/>
      <c r="C32" s="77" t="s">
        <v>587</v>
      </c>
      <c r="D32" s="78"/>
      <c r="F32" s="78"/>
      <c r="G32" s="79"/>
      <c r="H32" s="78"/>
      <c r="I32" s="80"/>
      <c r="M32" s="81"/>
      <c r="N32" s="82"/>
    </row>
    <row r="33" spans="1:14" ht="26.25" customHeight="1" x14ac:dyDescent="0.2">
      <c r="A33" s="64" t="s">
        <v>588</v>
      </c>
      <c r="B33" s="65"/>
      <c r="C33" s="66" t="s">
        <v>589</v>
      </c>
      <c r="D33" s="67" t="s">
        <v>80</v>
      </c>
      <c r="E33" s="74"/>
      <c r="F33" s="70">
        <v>1</v>
      </c>
      <c r="G33" s="74"/>
      <c r="H33" s="70">
        <v>1</v>
      </c>
      <c r="I33" s="71"/>
      <c r="J33" s="72"/>
      <c r="K33" s="71"/>
      <c r="L33" s="71"/>
      <c r="M33" s="73">
        <f>IF(ISNUMBER($K33),IF(ISNUMBER($G33),ROUND($K33*$G33,2),ROUND($K33*$F33,2)),IF(ISNUMBER($G33),ROUND($I33*$G33,2),ROUND($I33*$F33,2)))</f>
        <v>0</v>
      </c>
      <c r="N33" s="63"/>
    </row>
    <row r="34" spans="1:14" ht="20.25" customHeight="1" x14ac:dyDescent="0.2">
      <c r="A34" s="75" t="s">
        <v>81</v>
      </c>
      <c r="B34" s="76"/>
      <c r="C34" s="77" t="s">
        <v>590</v>
      </c>
      <c r="D34" s="78"/>
      <c r="F34" s="78"/>
      <c r="G34" s="79"/>
      <c r="H34" s="78"/>
      <c r="I34" s="80"/>
      <c r="M34" s="81"/>
      <c r="N34" s="82"/>
    </row>
    <row r="35" spans="1:14" ht="22.5" customHeight="1" x14ac:dyDescent="0.2">
      <c r="A35" s="64" t="s">
        <v>591</v>
      </c>
      <c r="B35" s="65"/>
      <c r="C35" s="84" t="s">
        <v>592</v>
      </c>
      <c r="D35" s="67" t="s">
        <v>80</v>
      </c>
      <c r="E35" s="74"/>
      <c r="F35" s="70">
        <v>1</v>
      </c>
      <c r="G35" s="74"/>
      <c r="H35" s="70">
        <v>1</v>
      </c>
      <c r="I35" s="71"/>
      <c r="J35" s="72"/>
      <c r="K35" s="71"/>
      <c r="L35" s="71"/>
      <c r="M35" s="73">
        <f>IF(ISNUMBER($K35),IF(ISNUMBER($G35),ROUND($K35*$G35,2),ROUND($K35*$F35,2)),IF(ISNUMBER($G35),ROUND($I35*$G35,2),ROUND($I35*$F35,2)))</f>
        <v>0</v>
      </c>
      <c r="N35" s="63"/>
    </row>
    <row r="36" spans="1:14" ht="31.5" customHeight="1" x14ac:dyDescent="0.2">
      <c r="A36" s="118" t="s">
        <v>593</v>
      </c>
      <c r="B36" s="119"/>
      <c r="C36" s="119"/>
      <c r="D36" s="119"/>
      <c r="E36" s="119"/>
      <c r="F36" s="119"/>
      <c r="G36" s="119"/>
      <c r="H36" s="119"/>
      <c r="I36" s="119"/>
      <c r="M36" s="85">
        <f>M$35</f>
        <v>0</v>
      </c>
      <c r="N36" s="86"/>
    </row>
    <row r="37" spans="1:14" ht="26.25" customHeight="1" x14ac:dyDescent="0.2">
      <c r="A37" s="64" t="s">
        <v>594</v>
      </c>
      <c r="B37" s="65"/>
      <c r="C37" s="66" t="s">
        <v>561</v>
      </c>
      <c r="D37" s="67" t="s">
        <v>80</v>
      </c>
      <c r="E37" s="74"/>
      <c r="F37" s="70">
        <v>1</v>
      </c>
      <c r="G37" s="74"/>
      <c r="H37" s="70">
        <v>1</v>
      </c>
      <c r="I37" s="71"/>
      <c r="J37" s="72"/>
      <c r="K37" s="71"/>
      <c r="L37" s="71"/>
      <c r="M37" s="73">
        <f>IF(ISNUMBER($K37),IF(ISNUMBER($G37),ROUND($K37*$G37,2),ROUND($K37*$F37,2)),IF(ISNUMBER($G37),ROUND($I37*$G37,2),ROUND($I37*$F37,2)))</f>
        <v>0</v>
      </c>
      <c r="N37" s="63"/>
    </row>
    <row r="38" spans="1:14" ht="20.25" customHeight="1" x14ac:dyDescent="0.2">
      <c r="A38" s="75" t="s">
        <v>81</v>
      </c>
      <c r="B38" s="76"/>
      <c r="C38" s="77" t="s">
        <v>595</v>
      </c>
      <c r="D38" s="78"/>
      <c r="F38" s="78"/>
      <c r="G38" s="79"/>
      <c r="H38" s="78"/>
      <c r="I38" s="80"/>
      <c r="M38" s="81"/>
      <c r="N38" s="82"/>
    </row>
    <row r="39" spans="1:14" ht="37.5" customHeight="1" x14ac:dyDescent="0.2">
      <c r="A39" s="64" t="s">
        <v>596</v>
      </c>
      <c r="B39" s="65"/>
      <c r="C39" s="66" t="s">
        <v>597</v>
      </c>
      <c r="D39" s="59"/>
      <c r="E39" s="60"/>
      <c r="F39" s="61"/>
      <c r="G39" s="60"/>
      <c r="H39" s="61"/>
      <c r="I39" s="60"/>
      <c r="J39" s="60"/>
      <c r="K39" s="60"/>
      <c r="L39" s="60"/>
      <c r="M39" s="62"/>
      <c r="N39" s="63"/>
    </row>
    <row r="40" spans="1:14" ht="26.25" customHeight="1" x14ac:dyDescent="0.2">
      <c r="A40" s="64" t="s">
        <v>598</v>
      </c>
      <c r="B40" s="65"/>
      <c r="C40" s="66" t="s">
        <v>599</v>
      </c>
      <c r="D40" s="67" t="s">
        <v>80</v>
      </c>
      <c r="E40" s="74"/>
      <c r="F40" s="70">
        <v>1</v>
      </c>
      <c r="G40" s="74"/>
      <c r="H40" s="70">
        <v>1</v>
      </c>
      <c r="I40" s="71"/>
      <c r="J40" s="72"/>
      <c r="K40" s="71"/>
      <c r="L40" s="71"/>
      <c r="M40" s="73">
        <f>IF(ISNUMBER($K40),IF(ISNUMBER($G40),ROUND($K40*$G40,2),ROUND($K40*$F40,2)),IF(ISNUMBER($G40),ROUND($I40*$G40,2),ROUND($I40*$F40,2)))</f>
        <v>0</v>
      </c>
      <c r="N40" s="63"/>
    </row>
    <row r="41" spans="1:14" ht="20.25" customHeight="1" x14ac:dyDescent="0.2">
      <c r="A41" s="75" t="s">
        <v>81</v>
      </c>
      <c r="B41" s="76"/>
      <c r="C41" s="77" t="s">
        <v>600</v>
      </c>
      <c r="D41" s="78"/>
      <c r="F41" s="78"/>
      <c r="G41" s="79"/>
      <c r="H41" s="78"/>
      <c r="I41" s="80"/>
      <c r="M41" s="81"/>
      <c r="N41" s="82"/>
    </row>
    <row r="42" spans="1:14" ht="26.25" customHeight="1" x14ac:dyDescent="0.2">
      <c r="A42" s="64" t="s">
        <v>601</v>
      </c>
      <c r="B42" s="65"/>
      <c r="C42" s="66" t="s">
        <v>602</v>
      </c>
      <c r="D42" s="67" t="s">
        <v>80</v>
      </c>
      <c r="E42" s="74"/>
      <c r="F42" s="70">
        <v>1</v>
      </c>
      <c r="G42" s="74"/>
      <c r="H42" s="70">
        <v>1</v>
      </c>
      <c r="I42" s="71"/>
      <c r="J42" s="72"/>
      <c r="K42" s="71"/>
      <c r="L42" s="71"/>
      <c r="M42" s="73">
        <f>IF(ISNUMBER($K42),IF(ISNUMBER($G42),ROUND($K42*$G42,2),ROUND($K42*$F42,2)),IF(ISNUMBER($G42),ROUND($I42*$G42,2),ROUND($I42*$F42,2)))</f>
        <v>0</v>
      </c>
      <c r="N42" s="63"/>
    </row>
    <row r="43" spans="1:14" ht="20.25" customHeight="1" x14ac:dyDescent="0.2">
      <c r="A43" s="75" t="s">
        <v>81</v>
      </c>
      <c r="B43" s="76"/>
      <c r="C43" s="77" t="s">
        <v>603</v>
      </c>
      <c r="D43" s="78"/>
      <c r="F43" s="78"/>
      <c r="G43" s="79"/>
      <c r="H43" s="78"/>
      <c r="I43" s="80"/>
      <c r="M43" s="81"/>
      <c r="N43" s="82"/>
    </row>
    <row r="44" spans="1:14" ht="26.25" customHeight="1" x14ac:dyDescent="0.2">
      <c r="A44" s="64" t="s">
        <v>604</v>
      </c>
      <c r="B44" s="65"/>
      <c r="C44" s="66" t="s">
        <v>605</v>
      </c>
      <c r="D44" s="67" t="s">
        <v>80</v>
      </c>
      <c r="E44" s="74"/>
      <c r="F44" s="70">
        <v>1</v>
      </c>
      <c r="G44" s="74"/>
      <c r="H44" s="70">
        <v>1</v>
      </c>
      <c r="I44" s="71"/>
      <c r="J44" s="72"/>
      <c r="K44" s="71"/>
      <c r="L44" s="71"/>
      <c r="M44" s="73">
        <f>IF(ISNUMBER($K44),IF(ISNUMBER($G44),ROUND($K44*$G44,2),ROUND($K44*$F44,2)),IF(ISNUMBER($G44),ROUND($I44*$G44,2),ROUND($I44*$F44,2)))</f>
        <v>0</v>
      </c>
      <c r="N44" s="63"/>
    </row>
    <row r="45" spans="1:14" ht="20.25" customHeight="1" x14ac:dyDescent="0.2">
      <c r="A45" s="75" t="s">
        <v>81</v>
      </c>
      <c r="B45" s="76"/>
      <c r="C45" s="77" t="s">
        <v>606</v>
      </c>
      <c r="D45" s="78"/>
      <c r="F45" s="78"/>
      <c r="G45" s="79"/>
      <c r="H45" s="78"/>
      <c r="I45" s="80"/>
      <c r="M45" s="81"/>
      <c r="N45" s="82"/>
    </row>
    <row r="46" spans="1:14" ht="26.25" customHeight="1" x14ac:dyDescent="0.2">
      <c r="A46" s="64" t="s">
        <v>607</v>
      </c>
      <c r="B46" s="65"/>
      <c r="C46" s="66" t="s">
        <v>608</v>
      </c>
      <c r="D46" s="67" t="s">
        <v>80</v>
      </c>
      <c r="E46" s="74"/>
      <c r="F46" s="70">
        <v>1</v>
      </c>
      <c r="G46" s="74"/>
      <c r="H46" s="70">
        <v>1</v>
      </c>
      <c r="I46" s="71"/>
      <c r="J46" s="72"/>
      <c r="K46" s="71"/>
      <c r="L46" s="71"/>
      <c r="M46" s="73">
        <f>IF(ISNUMBER($K46),IF(ISNUMBER($G46),ROUND($K46*$G46,2),ROUND($K46*$F46,2)),IF(ISNUMBER($G46),ROUND($I46*$G46,2),ROUND($I46*$F46,2)))</f>
        <v>0</v>
      </c>
      <c r="N46" s="63"/>
    </row>
    <row r="47" spans="1:14" ht="20.25" customHeight="1" x14ac:dyDescent="0.2">
      <c r="A47" s="75" t="s">
        <v>81</v>
      </c>
      <c r="B47" s="76"/>
      <c r="C47" s="77" t="s">
        <v>609</v>
      </c>
      <c r="D47" s="78"/>
      <c r="F47" s="78"/>
      <c r="G47" s="79"/>
      <c r="H47" s="78"/>
      <c r="I47" s="80"/>
      <c r="M47" s="81"/>
      <c r="N47" s="82"/>
    </row>
    <row r="48" spans="1:14" ht="26.25" customHeight="1" x14ac:dyDescent="0.2">
      <c r="A48" s="64" t="s">
        <v>610</v>
      </c>
      <c r="B48" s="65"/>
      <c r="C48" s="66" t="s">
        <v>611</v>
      </c>
      <c r="D48" s="67" t="s">
        <v>80</v>
      </c>
      <c r="E48" s="74"/>
      <c r="F48" s="70">
        <v>1</v>
      </c>
      <c r="G48" s="74"/>
      <c r="H48" s="70">
        <v>1</v>
      </c>
      <c r="I48" s="71"/>
      <c r="J48" s="72"/>
      <c r="K48" s="71"/>
      <c r="L48" s="71"/>
      <c r="M48" s="73">
        <f>IF(ISNUMBER($K48),IF(ISNUMBER($G48),ROUND($K48*$G48,2),ROUND($K48*$F48,2)),IF(ISNUMBER($G48),ROUND($I48*$G48,2),ROUND($I48*$F48,2)))</f>
        <v>0</v>
      </c>
      <c r="N48" s="63"/>
    </row>
    <row r="49" spans="1:14" ht="20.25" customHeight="1" x14ac:dyDescent="0.2">
      <c r="A49" s="75" t="s">
        <v>81</v>
      </c>
      <c r="B49" s="76"/>
      <c r="C49" s="77" t="s">
        <v>612</v>
      </c>
      <c r="D49" s="78"/>
      <c r="F49" s="78"/>
      <c r="G49" s="79"/>
      <c r="H49" s="78"/>
      <c r="I49" s="80"/>
      <c r="M49" s="81"/>
      <c r="N49" s="82"/>
    </row>
    <row r="50" spans="1:14" ht="22.5" customHeight="1" x14ac:dyDescent="0.2">
      <c r="A50" s="64" t="s">
        <v>613</v>
      </c>
      <c r="B50" s="65"/>
      <c r="C50" s="84" t="s">
        <v>614</v>
      </c>
      <c r="D50" s="67" t="s">
        <v>80</v>
      </c>
      <c r="E50" s="74"/>
      <c r="F50" s="70">
        <v>1</v>
      </c>
      <c r="G50" s="74"/>
      <c r="H50" s="70">
        <v>1</v>
      </c>
      <c r="I50" s="71"/>
      <c r="J50" s="72"/>
      <c r="K50" s="71"/>
      <c r="L50" s="71"/>
      <c r="M50" s="73">
        <f>IF(ISNUMBER($K50),IF(ISNUMBER($G50),ROUND($K50*$G50,2),ROUND($K50*$F50,2)),IF(ISNUMBER($G50),ROUND($I50*$G50,2),ROUND($I50*$F50,2)))</f>
        <v>0</v>
      </c>
      <c r="N50" s="63"/>
    </row>
    <row r="51" spans="1:14" ht="20.25" customHeight="1" x14ac:dyDescent="0.2">
      <c r="A51" s="75" t="s">
        <v>81</v>
      </c>
      <c r="B51" s="76"/>
      <c r="C51" s="77" t="s">
        <v>615</v>
      </c>
      <c r="D51" s="78"/>
      <c r="F51" s="78"/>
      <c r="G51" s="79"/>
      <c r="H51" s="78"/>
      <c r="I51" s="80"/>
      <c r="M51" s="81"/>
      <c r="N51" s="82"/>
    </row>
    <row r="52" spans="1:14" ht="31.5" customHeight="1" x14ac:dyDescent="0.2">
      <c r="A52" s="118" t="s">
        <v>616</v>
      </c>
      <c r="B52" s="119"/>
      <c r="C52" s="119"/>
      <c r="D52" s="119"/>
      <c r="E52" s="119"/>
      <c r="F52" s="119"/>
      <c r="G52" s="119"/>
      <c r="H52" s="119"/>
      <c r="I52" s="119"/>
      <c r="M52" s="85">
        <f>M$50</f>
        <v>0</v>
      </c>
      <c r="N52" s="86"/>
    </row>
    <row r="53" spans="1:14" ht="26.25" customHeight="1" x14ac:dyDescent="0.2">
      <c r="A53" s="64" t="s">
        <v>617</v>
      </c>
      <c r="B53" s="65"/>
      <c r="C53" s="66" t="s">
        <v>618</v>
      </c>
      <c r="D53" s="67" t="s">
        <v>80</v>
      </c>
      <c r="E53" s="74"/>
      <c r="F53" s="70">
        <v>1</v>
      </c>
      <c r="G53" s="74"/>
      <c r="H53" s="70">
        <v>1</v>
      </c>
      <c r="I53" s="71"/>
      <c r="J53" s="72"/>
      <c r="K53" s="71"/>
      <c r="L53" s="71"/>
      <c r="M53" s="73">
        <f>IF(ISNUMBER($K53),IF(ISNUMBER($G53),ROUND($K53*$G53,2),ROUND($K53*$F53,2)),IF(ISNUMBER($G53),ROUND($I53*$G53,2),ROUND($I53*$F53,2)))</f>
        <v>0</v>
      </c>
      <c r="N53" s="63"/>
    </row>
    <row r="54" spans="1:14" ht="20.25" customHeight="1" x14ac:dyDescent="0.2">
      <c r="A54" s="75" t="s">
        <v>81</v>
      </c>
      <c r="B54" s="76"/>
      <c r="C54" s="77" t="s">
        <v>619</v>
      </c>
      <c r="D54" s="78"/>
      <c r="F54" s="78"/>
      <c r="G54" s="79"/>
      <c r="H54" s="78"/>
      <c r="I54" s="80"/>
      <c r="M54" s="81"/>
      <c r="N54" s="82"/>
    </row>
    <row r="55" spans="1:14" ht="26.25" customHeight="1" x14ac:dyDescent="0.2">
      <c r="A55" s="64" t="s">
        <v>620</v>
      </c>
      <c r="B55" s="65"/>
      <c r="C55" s="66" t="s">
        <v>621</v>
      </c>
      <c r="D55" s="67" t="s">
        <v>80</v>
      </c>
      <c r="E55" s="74"/>
      <c r="F55" s="70">
        <v>1</v>
      </c>
      <c r="G55" s="74"/>
      <c r="H55" s="70">
        <v>1</v>
      </c>
      <c r="I55" s="71"/>
      <c r="J55" s="72"/>
      <c r="K55" s="71"/>
      <c r="L55" s="71"/>
      <c r="M55" s="73">
        <f>IF(ISNUMBER($K55),IF(ISNUMBER($G55),ROUND($K55*$G55,2),ROUND($K55*$F55,2)),IF(ISNUMBER($G55),ROUND($I55*$G55,2),ROUND($I55*$F55,2)))</f>
        <v>0</v>
      </c>
      <c r="N55" s="63"/>
    </row>
    <row r="56" spans="1:14" ht="20.25" customHeight="1" x14ac:dyDescent="0.2">
      <c r="A56" s="75" t="s">
        <v>81</v>
      </c>
      <c r="B56" s="76"/>
      <c r="C56" s="77" t="s">
        <v>619</v>
      </c>
      <c r="D56" s="78"/>
      <c r="F56" s="78"/>
      <c r="G56" s="79"/>
      <c r="H56" s="78"/>
      <c r="I56" s="80"/>
      <c r="M56" s="81"/>
      <c r="N56" s="82"/>
    </row>
    <row r="57" spans="1:14" ht="26.25" customHeight="1" x14ac:dyDescent="0.2">
      <c r="A57" s="64" t="s">
        <v>622</v>
      </c>
      <c r="B57" s="65"/>
      <c r="C57" s="66" t="s">
        <v>623</v>
      </c>
      <c r="D57" s="67" t="s">
        <v>80</v>
      </c>
      <c r="E57" s="74"/>
      <c r="F57" s="70">
        <v>1</v>
      </c>
      <c r="G57" s="74"/>
      <c r="H57" s="70">
        <v>1</v>
      </c>
      <c r="I57" s="71"/>
      <c r="J57" s="72"/>
      <c r="K57" s="71"/>
      <c r="L57" s="71"/>
      <c r="M57" s="73">
        <f>IF(ISNUMBER($K57),IF(ISNUMBER($G57),ROUND($K57*$G57,2),ROUND($K57*$F57,2)),IF(ISNUMBER($G57),ROUND($I57*$G57,2),ROUND($I57*$F57,2)))</f>
        <v>0</v>
      </c>
      <c r="N57" s="63"/>
    </row>
    <row r="58" spans="1:14" ht="20.25" customHeight="1" x14ac:dyDescent="0.2">
      <c r="A58" s="75" t="s">
        <v>81</v>
      </c>
      <c r="B58" s="76"/>
      <c r="C58" s="77" t="s">
        <v>624</v>
      </c>
      <c r="D58" s="78"/>
      <c r="F58" s="78"/>
      <c r="G58" s="79"/>
      <c r="H58" s="78"/>
      <c r="I58" s="80"/>
      <c r="M58" s="81"/>
      <c r="N58" s="82"/>
    </row>
    <row r="59" spans="1:14" ht="22.5" customHeight="1" x14ac:dyDescent="0.2">
      <c r="A59" s="64" t="s">
        <v>625</v>
      </c>
      <c r="B59" s="65"/>
      <c r="C59" s="84" t="s">
        <v>626</v>
      </c>
      <c r="D59" s="67" t="s">
        <v>80</v>
      </c>
      <c r="E59" s="74"/>
      <c r="F59" s="70">
        <v>1</v>
      </c>
      <c r="G59" s="74"/>
      <c r="H59" s="70">
        <v>1</v>
      </c>
      <c r="I59" s="71"/>
      <c r="J59" s="72"/>
      <c r="K59" s="71"/>
      <c r="L59" s="71"/>
      <c r="M59" s="73">
        <f>IF(ISNUMBER($K59),IF(ISNUMBER($G59),ROUND($K59*$G59,2),ROUND($K59*$F59,2)),IF(ISNUMBER($G59),ROUND($I59*$G59,2),ROUND($I59*$F59,2)))</f>
        <v>0</v>
      </c>
      <c r="N59" s="63"/>
    </row>
    <row r="60" spans="1:14" ht="20.25" customHeight="1" x14ac:dyDescent="0.2">
      <c r="A60" s="75" t="s">
        <v>81</v>
      </c>
      <c r="B60" s="76"/>
      <c r="C60" s="77" t="s">
        <v>627</v>
      </c>
      <c r="D60" s="78"/>
      <c r="F60" s="78"/>
      <c r="G60" s="79"/>
      <c r="H60" s="78"/>
      <c r="I60" s="80"/>
      <c r="M60" s="81"/>
      <c r="N60" s="82"/>
    </row>
    <row r="61" spans="1:14" ht="22.5" customHeight="1" x14ac:dyDescent="0.2">
      <c r="A61" s="64" t="s">
        <v>628</v>
      </c>
      <c r="B61" s="65"/>
      <c r="C61" s="84" t="s">
        <v>629</v>
      </c>
      <c r="D61" s="67" t="s">
        <v>80</v>
      </c>
      <c r="E61" s="74"/>
      <c r="F61" s="70">
        <v>1</v>
      </c>
      <c r="G61" s="74"/>
      <c r="H61" s="70">
        <v>1</v>
      </c>
      <c r="I61" s="71"/>
      <c r="J61" s="72"/>
      <c r="K61" s="71"/>
      <c r="L61" s="71"/>
      <c r="M61" s="73">
        <f>IF(ISNUMBER($K61),IF(ISNUMBER($G61),ROUND($K61*$G61,2),ROUND($K61*$F61,2)),IF(ISNUMBER($G61),ROUND($I61*$G61,2),ROUND($I61*$F61,2)))</f>
        <v>0</v>
      </c>
      <c r="N61" s="63"/>
    </row>
    <row r="62" spans="1:14" ht="31.5" customHeight="1" x14ac:dyDescent="0.2">
      <c r="A62" s="118" t="s">
        <v>630</v>
      </c>
      <c r="B62" s="119"/>
      <c r="C62" s="119"/>
      <c r="D62" s="119"/>
      <c r="E62" s="119"/>
      <c r="F62" s="119"/>
      <c r="G62" s="119"/>
      <c r="H62" s="119"/>
      <c r="I62" s="119"/>
      <c r="M62" s="85">
        <f>M$59+M$61</f>
        <v>0</v>
      </c>
      <c r="N62" s="86"/>
    </row>
    <row r="63" spans="1:14" ht="26.25" customHeight="1" x14ac:dyDescent="0.2">
      <c r="A63" s="64" t="s">
        <v>631</v>
      </c>
      <c r="B63" s="65"/>
      <c r="C63" s="66" t="s">
        <v>632</v>
      </c>
      <c r="D63" s="67" t="s">
        <v>80</v>
      </c>
      <c r="E63" s="74"/>
      <c r="F63" s="70">
        <v>1</v>
      </c>
      <c r="G63" s="74"/>
      <c r="H63" s="70">
        <v>1</v>
      </c>
      <c r="I63" s="71"/>
      <c r="J63" s="72"/>
      <c r="K63" s="71"/>
      <c r="L63" s="71"/>
      <c r="M63" s="73">
        <f>IF(ISNUMBER($K63),IF(ISNUMBER($G63),ROUND($K63*$G63,2),ROUND($K63*$F63,2)),IF(ISNUMBER($G63),ROUND($I63*$G63,2),ROUND($I63*$F63,2)))</f>
        <v>0</v>
      </c>
      <c r="N63" s="63"/>
    </row>
    <row r="64" spans="1:14" ht="20.25" customHeight="1" x14ac:dyDescent="0.2">
      <c r="A64" s="75" t="s">
        <v>81</v>
      </c>
      <c r="B64" s="76"/>
      <c r="C64" s="77" t="s">
        <v>633</v>
      </c>
      <c r="D64" s="78"/>
      <c r="F64" s="78"/>
      <c r="G64" s="79"/>
      <c r="H64" s="78"/>
      <c r="I64" s="80"/>
      <c r="M64" s="81"/>
      <c r="N64" s="82"/>
    </row>
    <row r="65" spans="1:14" ht="26.25" customHeight="1" x14ac:dyDescent="0.2">
      <c r="A65" s="64" t="s">
        <v>634</v>
      </c>
      <c r="B65" s="65"/>
      <c r="C65" s="66" t="s">
        <v>635</v>
      </c>
      <c r="D65" s="67" t="s">
        <v>80</v>
      </c>
      <c r="E65" s="74"/>
      <c r="F65" s="70">
        <v>1</v>
      </c>
      <c r="G65" s="74"/>
      <c r="H65" s="70">
        <v>1</v>
      </c>
      <c r="I65" s="71"/>
      <c r="J65" s="72"/>
      <c r="K65" s="71"/>
      <c r="L65" s="71"/>
      <c r="M65" s="73">
        <f>IF(ISNUMBER($K65),IF(ISNUMBER($G65),ROUND($K65*$G65,2),ROUND($K65*$F65,2)),IF(ISNUMBER($G65),ROUND($I65*$G65,2),ROUND($I65*$F65,2)))</f>
        <v>0</v>
      </c>
      <c r="N65" s="63"/>
    </row>
    <row r="66" spans="1:14" ht="20.25" customHeight="1" x14ac:dyDescent="0.2">
      <c r="A66" s="75" t="s">
        <v>81</v>
      </c>
      <c r="B66" s="76"/>
      <c r="C66" s="77" t="s">
        <v>636</v>
      </c>
      <c r="D66" s="78"/>
      <c r="F66" s="78"/>
      <c r="G66" s="79"/>
      <c r="H66" s="78"/>
      <c r="I66" s="80"/>
      <c r="M66" s="81"/>
      <c r="N66" s="82"/>
    </row>
    <row r="67" spans="1:14" ht="26.25" customHeight="1" x14ac:dyDescent="0.2">
      <c r="A67" s="64" t="s">
        <v>637</v>
      </c>
      <c r="B67" s="65"/>
      <c r="C67" s="66" t="s">
        <v>638</v>
      </c>
      <c r="D67" s="67" t="s">
        <v>80</v>
      </c>
      <c r="E67" s="74"/>
      <c r="F67" s="70">
        <v>1</v>
      </c>
      <c r="G67" s="74"/>
      <c r="H67" s="70">
        <v>1</v>
      </c>
      <c r="I67" s="71"/>
      <c r="J67" s="72"/>
      <c r="K67" s="71"/>
      <c r="L67" s="71"/>
      <c r="M67" s="73">
        <f>IF(ISNUMBER($K67),IF(ISNUMBER($G67),ROUND($K67*$G67,2),ROUND($K67*$F67,2)),IF(ISNUMBER($G67),ROUND($I67*$G67,2),ROUND($I67*$F67,2)))</f>
        <v>0</v>
      </c>
      <c r="N67" s="63"/>
    </row>
    <row r="68" spans="1:14" ht="20.25" customHeight="1" x14ac:dyDescent="0.2">
      <c r="A68" s="75" t="s">
        <v>81</v>
      </c>
      <c r="B68" s="76"/>
      <c r="C68" s="77" t="s">
        <v>639</v>
      </c>
      <c r="D68" s="78"/>
      <c r="F68" s="78"/>
      <c r="G68" s="79"/>
      <c r="H68" s="78"/>
      <c r="I68" s="80"/>
      <c r="M68" s="81"/>
      <c r="N68" s="82"/>
    </row>
    <row r="69" spans="1:14" ht="33" customHeight="1" x14ac:dyDescent="0.2">
      <c r="A69" s="75"/>
      <c r="B69" s="76"/>
      <c r="C69" s="77" t="s">
        <v>640</v>
      </c>
      <c r="D69" s="78"/>
      <c r="F69" s="78"/>
      <c r="G69" s="79"/>
      <c r="H69" s="78"/>
      <c r="I69" s="80"/>
      <c r="M69" s="81"/>
      <c r="N69" s="82"/>
    </row>
    <row r="70" spans="1:14" ht="26.25" customHeight="1" x14ac:dyDescent="0.2">
      <c r="A70" s="64" t="s">
        <v>641</v>
      </c>
      <c r="B70" s="65"/>
      <c r="C70" s="66" t="s">
        <v>642</v>
      </c>
      <c r="D70" s="67" t="s">
        <v>80</v>
      </c>
      <c r="E70" s="74"/>
      <c r="F70" s="70">
        <v>1</v>
      </c>
      <c r="G70" s="74"/>
      <c r="H70" s="70">
        <v>1</v>
      </c>
      <c r="I70" s="71"/>
      <c r="J70" s="72"/>
      <c r="K70" s="71"/>
      <c r="L70" s="71"/>
      <c r="M70" s="73">
        <f>IF(ISNUMBER($K70),IF(ISNUMBER($G70),ROUND($K70*$G70,2),ROUND($K70*$F70,2)),IF(ISNUMBER($G70),ROUND($I70*$G70,2),ROUND($I70*$F70,2)))</f>
        <v>0</v>
      </c>
      <c r="N70" s="63"/>
    </row>
    <row r="71" spans="1:14" ht="20.25" customHeight="1" x14ac:dyDescent="0.2">
      <c r="A71" s="75" t="s">
        <v>81</v>
      </c>
      <c r="B71" s="76"/>
      <c r="C71" s="77" t="s">
        <v>643</v>
      </c>
      <c r="D71" s="78"/>
      <c r="F71" s="78"/>
      <c r="G71" s="79"/>
      <c r="H71" s="78"/>
      <c r="I71" s="80"/>
      <c r="M71" s="81"/>
      <c r="N71" s="82"/>
    </row>
    <row r="72" spans="1:14" ht="26.25" customHeight="1" x14ac:dyDescent="0.2">
      <c r="A72" s="64" t="s">
        <v>644</v>
      </c>
      <c r="B72" s="65"/>
      <c r="C72" s="66" t="s">
        <v>645</v>
      </c>
      <c r="D72" s="67" t="s">
        <v>80</v>
      </c>
      <c r="E72" s="74"/>
      <c r="F72" s="70">
        <v>1</v>
      </c>
      <c r="G72" s="74"/>
      <c r="H72" s="70">
        <v>1</v>
      </c>
      <c r="I72" s="71"/>
      <c r="J72" s="72"/>
      <c r="K72" s="71"/>
      <c r="L72" s="71"/>
      <c r="M72" s="73">
        <f t="shared" ref="M72:M73" si="0">IF(ISNUMBER($K72),IF(ISNUMBER($G72),ROUND($K72*$G72,2),ROUND($K72*$F72,2)),IF(ISNUMBER($G72),ROUND($I72*$G72,2),ROUND($I72*$F72,2)))</f>
        <v>0</v>
      </c>
      <c r="N72" s="63"/>
    </row>
    <row r="73" spans="1:14" ht="26.25" customHeight="1" x14ac:dyDescent="0.2">
      <c r="A73" s="64" t="s">
        <v>646</v>
      </c>
      <c r="B73" s="65"/>
      <c r="C73" s="66" t="s">
        <v>215</v>
      </c>
      <c r="D73" s="67" t="s">
        <v>80</v>
      </c>
      <c r="E73" s="74"/>
      <c r="F73" s="70">
        <v>1</v>
      </c>
      <c r="G73" s="74"/>
      <c r="H73" s="70">
        <v>1</v>
      </c>
      <c r="I73" s="71"/>
      <c r="J73" s="72"/>
      <c r="K73" s="71"/>
      <c r="L73" s="71"/>
      <c r="M73" s="73">
        <f t="shared" si="0"/>
        <v>0</v>
      </c>
      <c r="N73" s="63"/>
    </row>
    <row r="74" spans="1:14" ht="20.25" customHeight="1" x14ac:dyDescent="0.2">
      <c r="A74" s="75" t="s">
        <v>81</v>
      </c>
      <c r="B74" s="76"/>
      <c r="C74" s="77" t="s">
        <v>647</v>
      </c>
      <c r="D74" s="78"/>
      <c r="F74" s="78"/>
      <c r="G74" s="79"/>
      <c r="H74" s="78"/>
      <c r="I74" s="80"/>
      <c r="M74" s="81"/>
      <c r="N74" s="82"/>
    </row>
    <row r="75" spans="1:14" ht="37.5" customHeight="1" x14ac:dyDescent="0.2">
      <c r="A75" s="64" t="s">
        <v>648</v>
      </c>
      <c r="B75" s="65"/>
      <c r="C75" s="66" t="s">
        <v>649</v>
      </c>
      <c r="D75" s="59"/>
      <c r="E75" s="60"/>
      <c r="F75" s="61"/>
      <c r="G75" s="60"/>
      <c r="H75" s="61"/>
      <c r="I75" s="60"/>
      <c r="J75" s="60"/>
      <c r="K75" s="60"/>
      <c r="L75" s="60"/>
      <c r="M75" s="62"/>
      <c r="N75" s="63"/>
    </row>
    <row r="76" spans="1:14" ht="26.25" customHeight="1" x14ac:dyDescent="0.2">
      <c r="A76" s="64" t="s">
        <v>650</v>
      </c>
      <c r="B76" s="65"/>
      <c r="C76" s="66" t="s">
        <v>571</v>
      </c>
      <c r="D76" s="67" t="s">
        <v>80</v>
      </c>
      <c r="E76" s="74"/>
      <c r="F76" s="70">
        <v>1</v>
      </c>
      <c r="G76" s="74"/>
      <c r="H76" s="70">
        <v>1</v>
      </c>
      <c r="I76" s="71"/>
      <c r="J76" s="72"/>
      <c r="K76" s="71"/>
      <c r="L76" s="71"/>
      <c r="M76" s="73">
        <f>IF(ISNUMBER($K76),IF(ISNUMBER($G76),ROUND($K76*$G76,2),ROUND($K76*$F76,2)),IF(ISNUMBER($G76),ROUND($I76*$G76,2),ROUND($I76*$F76,2)))</f>
        <v>0</v>
      </c>
      <c r="N76" s="63"/>
    </row>
    <row r="77" spans="1:14" ht="20.25" customHeight="1" x14ac:dyDescent="0.2">
      <c r="A77" s="75" t="s">
        <v>81</v>
      </c>
      <c r="B77" s="76"/>
      <c r="C77" s="77" t="s">
        <v>651</v>
      </c>
      <c r="D77" s="78"/>
      <c r="F77" s="78"/>
      <c r="G77" s="79"/>
      <c r="H77" s="78"/>
      <c r="I77" s="80"/>
      <c r="M77" s="81"/>
      <c r="N77" s="82"/>
    </row>
    <row r="78" spans="1:14" ht="22.5" customHeight="1" x14ac:dyDescent="0.2">
      <c r="A78" s="64" t="s">
        <v>652</v>
      </c>
      <c r="B78" s="65"/>
      <c r="C78" s="84" t="s">
        <v>653</v>
      </c>
      <c r="D78" s="67" t="s">
        <v>80</v>
      </c>
      <c r="E78" s="74"/>
      <c r="F78" s="70">
        <v>1</v>
      </c>
      <c r="G78" s="74"/>
      <c r="H78" s="70">
        <v>1</v>
      </c>
      <c r="I78" s="71"/>
      <c r="J78" s="72"/>
      <c r="K78" s="71"/>
      <c r="L78" s="71"/>
      <c r="M78" s="73">
        <f>IF(ISNUMBER($K78),IF(ISNUMBER($G78),ROUND($K78*$G78,2),ROUND($K78*$F78,2)),IF(ISNUMBER($G78),ROUND($I78*$G78,2),ROUND($I78*$F78,2)))</f>
        <v>0</v>
      </c>
      <c r="N78" s="63"/>
    </row>
    <row r="79" spans="1:14" ht="20.25" customHeight="1" x14ac:dyDescent="0.2">
      <c r="A79" s="75" t="s">
        <v>81</v>
      </c>
      <c r="B79" s="76"/>
      <c r="C79" s="77" t="s">
        <v>654</v>
      </c>
      <c r="D79" s="78"/>
      <c r="F79" s="78"/>
      <c r="G79" s="79"/>
      <c r="H79" s="78"/>
      <c r="I79" s="80"/>
      <c r="M79" s="81"/>
      <c r="N79" s="82"/>
    </row>
    <row r="80" spans="1:14" ht="31.5" customHeight="1" x14ac:dyDescent="0.2">
      <c r="A80" s="118" t="s">
        <v>655</v>
      </c>
      <c r="B80" s="119"/>
      <c r="C80" s="119"/>
      <c r="D80" s="119"/>
      <c r="E80" s="119"/>
      <c r="F80" s="119"/>
      <c r="G80" s="119"/>
      <c r="H80" s="119"/>
      <c r="I80" s="119"/>
      <c r="M80" s="85">
        <f>M$78</f>
        <v>0</v>
      </c>
      <c r="N80" s="86"/>
    </row>
    <row r="81" spans="1:14" ht="26.25" customHeight="1" x14ac:dyDescent="0.2">
      <c r="A81" s="64" t="s">
        <v>656</v>
      </c>
      <c r="B81" s="65"/>
      <c r="C81" s="66" t="s">
        <v>657</v>
      </c>
      <c r="D81" s="67" t="s">
        <v>80</v>
      </c>
      <c r="E81" s="74"/>
      <c r="F81" s="70">
        <v>1</v>
      </c>
      <c r="G81" s="74"/>
      <c r="H81" s="70">
        <v>1</v>
      </c>
      <c r="I81" s="71"/>
      <c r="J81" s="72"/>
      <c r="K81" s="71"/>
      <c r="L81" s="71"/>
      <c r="M81" s="73">
        <f>IF(ISNUMBER($K81),IF(ISNUMBER($G81),ROUND($K81*$G81,2),ROUND($K81*$F81,2)),IF(ISNUMBER($G81),ROUND($I81*$G81,2),ROUND($I81*$F81,2)))</f>
        <v>0</v>
      </c>
      <c r="N81" s="63"/>
    </row>
    <row r="82" spans="1:14" ht="20.25" customHeight="1" x14ac:dyDescent="0.2">
      <c r="A82" s="75" t="s">
        <v>81</v>
      </c>
      <c r="B82" s="76"/>
      <c r="C82" s="77" t="s">
        <v>658</v>
      </c>
      <c r="D82" s="78"/>
      <c r="F82" s="78"/>
      <c r="G82" s="79"/>
      <c r="H82" s="78"/>
      <c r="I82" s="80"/>
      <c r="M82" s="81"/>
      <c r="N82" s="82"/>
    </row>
    <row r="83" spans="1:14" ht="29.25" customHeight="1" x14ac:dyDescent="0.2">
      <c r="A83" s="64" t="s">
        <v>659</v>
      </c>
      <c r="B83" s="65"/>
      <c r="C83" s="66" t="s">
        <v>660</v>
      </c>
      <c r="D83" s="67" t="s">
        <v>80</v>
      </c>
      <c r="E83" s="74"/>
      <c r="F83" s="70">
        <v>1</v>
      </c>
      <c r="G83" s="74"/>
      <c r="H83" s="70">
        <v>1</v>
      </c>
      <c r="I83" s="71"/>
      <c r="J83" s="72"/>
      <c r="K83" s="71"/>
      <c r="L83" s="71"/>
      <c r="M83" s="73">
        <f>IF(ISNUMBER($K83),IF(ISNUMBER($G83),ROUND($K83*$G83,2),ROUND($K83*$F83,2)),IF(ISNUMBER($G83),ROUND($I83*$G83,2),ROUND($I83*$F83,2)))</f>
        <v>0</v>
      </c>
      <c r="N83" s="63"/>
    </row>
    <row r="84" spans="1:14" ht="20.25" customHeight="1" x14ac:dyDescent="0.2">
      <c r="A84" s="75" t="s">
        <v>81</v>
      </c>
      <c r="B84" s="76"/>
      <c r="C84" s="77" t="s">
        <v>661</v>
      </c>
      <c r="D84" s="78"/>
      <c r="F84" s="78"/>
      <c r="G84" s="79"/>
      <c r="H84" s="78"/>
      <c r="I84" s="80"/>
      <c r="M84" s="81"/>
      <c r="N84" s="82"/>
    </row>
    <row r="85" spans="1:14" ht="26.25" customHeight="1" x14ac:dyDescent="0.2">
      <c r="A85" s="64" t="s">
        <v>662</v>
      </c>
      <c r="B85" s="65"/>
      <c r="C85" s="66" t="s">
        <v>663</v>
      </c>
      <c r="D85" s="67" t="s">
        <v>80</v>
      </c>
      <c r="E85" s="74"/>
      <c r="F85" s="70">
        <v>1</v>
      </c>
      <c r="G85" s="74"/>
      <c r="H85" s="70">
        <v>1</v>
      </c>
      <c r="I85" s="71"/>
      <c r="J85" s="72"/>
      <c r="K85" s="71"/>
      <c r="L85" s="71"/>
      <c r="M85" s="73">
        <f>IF(ISNUMBER($K85),IF(ISNUMBER($G85),ROUND($K85*$G85,2),ROUND($K85*$F85,2)),IF(ISNUMBER($G85),ROUND($I85*$G85,2),ROUND($I85*$F85,2)))</f>
        <v>0</v>
      </c>
      <c r="N85" s="63"/>
    </row>
    <row r="86" spans="1:14" ht="20.25" customHeight="1" x14ac:dyDescent="0.2">
      <c r="A86" s="75" t="s">
        <v>81</v>
      </c>
      <c r="B86" s="76"/>
      <c r="C86" s="77" t="s">
        <v>664</v>
      </c>
      <c r="D86" s="78"/>
      <c r="F86" s="78"/>
      <c r="G86" s="79"/>
      <c r="H86" s="78"/>
      <c r="I86" s="80"/>
      <c r="M86" s="81"/>
      <c r="N86" s="82"/>
    </row>
    <row r="87" spans="1:14" ht="26.25" customHeight="1" x14ac:dyDescent="0.2">
      <c r="A87" s="64" t="s">
        <v>665</v>
      </c>
      <c r="B87" s="65"/>
      <c r="C87" s="66" t="s">
        <v>666</v>
      </c>
      <c r="D87" s="67" t="s">
        <v>80</v>
      </c>
      <c r="E87" s="74"/>
      <c r="F87" s="70">
        <v>1</v>
      </c>
      <c r="G87" s="74"/>
      <c r="H87" s="70">
        <v>1</v>
      </c>
      <c r="I87" s="71"/>
      <c r="J87" s="72"/>
      <c r="K87" s="71"/>
      <c r="L87" s="71"/>
      <c r="M87" s="73">
        <f>IF(ISNUMBER($K87),IF(ISNUMBER($G87),ROUND($K87*$G87,2),ROUND($K87*$F87,2)),IF(ISNUMBER($G87),ROUND($I87*$G87,2),ROUND($I87*$F87,2)))</f>
        <v>0</v>
      </c>
      <c r="N87" s="63"/>
    </row>
    <row r="88" spans="1:14" ht="20.25" customHeight="1" x14ac:dyDescent="0.2">
      <c r="A88" s="75" t="s">
        <v>81</v>
      </c>
      <c r="B88" s="76"/>
      <c r="C88" s="77" t="s">
        <v>667</v>
      </c>
      <c r="D88" s="78"/>
      <c r="F88" s="78"/>
      <c r="G88" s="79"/>
      <c r="H88" s="78"/>
      <c r="I88" s="80"/>
      <c r="M88" s="81"/>
      <c r="N88" s="82"/>
    </row>
    <row r="89" spans="1:14" ht="26.25" customHeight="1" x14ac:dyDescent="0.2">
      <c r="A89" s="64" t="s">
        <v>668</v>
      </c>
      <c r="B89" s="65"/>
      <c r="C89" s="66" t="s">
        <v>669</v>
      </c>
      <c r="D89" s="67" t="s">
        <v>80</v>
      </c>
      <c r="E89" s="74"/>
      <c r="F89" s="70">
        <v>1</v>
      </c>
      <c r="G89" s="74"/>
      <c r="H89" s="70">
        <v>1</v>
      </c>
      <c r="I89" s="71"/>
      <c r="J89" s="72"/>
      <c r="K89" s="71"/>
      <c r="L89" s="71"/>
      <c r="M89" s="73">
        <f>IF(ISNUMBER($K89),IF(ISNUMBER($G89),ROUND($K89*$G89,2),ROUND($K89*$F89,2)),IF(ISNUMBER($G89),ROUND($I89*$G89,2),ROUND($I89*$F89,2)))</f>
        <v>0</v>
      </c>
      <c r="N89" s="63"/>
    </row>
    <row r="90" spans="1:14" ht="20.25" customHeight="1" x14ac:dyDescent="0.2">
      <c r="A90" s="75" t="s">
        <v>81</v>
      </c>
      <c r="B90" s="76"/>
      <c r="C90" s="77" t="s">
        <v>670</v>
      </c>
      <c r="D90" s="78"/>
      <c r="F90" s="78"/>
      <c r="G90" s="79"/>
      <c r="H90" s="78"/>
      <c r="I90" s="80"/>
      <c r="M90" s="81"/>
      <c r="N90" s="82"/>
    </row>
    <row r="91" spans="1:14" ht="26.25" customHeight="1" x14ac:dyDescent="0.2">
      <c r="A91" s="64" t="s">
        <v>671</v>
      </c>
      <c r="B91" s="65"/>
      <c r="C91" s="66" t="s">
        <v>561</v>
      </c>
      <c r="D91" s="67" t="s">
        <v>80</v>
      </c>
      <c r="E91" s="74"/>
      <c r="F91" s="70">
        <v>1</v>
      </c>
      <c r="G91" s="74"/>
      <c r="H91" s="70">
        <v>1</v>
      </c>
      <c r="I91" s="71"/>
      <c r="J91" s="72"/>
      <c r="K91" s="71"/>
      <c r="L91" s="71"/>
      <c r="M91" s="73">
        <f>IF(ISNUMBER($K91),IF(ISNUMBER($G91),ROUND($K91*$G91,2),ROUND($K91*$F91,2)),IF(ISNUMBER($G91),ROUND($I91*$G91,2),ROUND($I91*$F91,2)))</f>
        <v>0</v>
      </c>
      <c r="N91" s="63"/>
    </row>
    <row r="92" spans="1:14" ht="20.25" customHeight="1" x14ac:dyDescent="0.2">
      <c r="A92" s="75" t="s">
        <v>81</v>
      </c>
      <c r="B92" s="76"/>
      <c r="C92" s="77" t="s">
        <v>672</v>
      </c>
      <c r="D92" s="78"/>
      <c r="F92" s="78"/>
      <c r="G92" s="79"/>
      <c r="H92" s="78"/>
      <c r="I92" s="80"/>
      <c r="M92" s="81"/>
      <c r="N92" s="82"/>
    </row>
    <row r="93" spans="1:14" ht="26.25" customHeight="1" x14ac:dyDescent="0.2">
      <c r="A93" s="64" t="s">
        <v>673</v>
      </c>
      <c r="B93" s="65"/>
      <c r="C93" s="66" t="s">
        <v>635</v>
      </c>
      <c r="D93" s="67" t="s">
        <v>80</v>
      </c>
      <c r="E93" s="74"/>
      <c r="F93" s="70">
        <v>1</v>
      </c>
      <c r="G93" s="74"/>
      <c r="H93" s="70">
        <v>1</v>
      </c>
      <c r="I93" s="71"/>
      <c r="J93" s="72"/>
      <c r="K93" s="71"/>
      <c r="L93" s="71"/>
      <c r="M93" s="73">
        <f>IF(ISNUMBER($K93),IF(ISNUMBER($G93),ROUND($K93*$G93,2),ROUND($K93*$F93,2)),IF(ISNUMBER($G93),ROUND($I93*$G93,2),ROUND($I93*$F93,2)))</f>
        <v>0</v>
      </c>
      <c r="N93" s="63"/>
    </row>
    <row r="94" spans="1:14" ht="20.25" customHeight="1" x14ac:dyDescent="0.2">
      <c r="A94" s="75" t="s">
        <v>81</v>
      </c>
      <c r="B94" s="76"/>
      <c r="C94" s="77" t="s">
        <v>674</v>
      </c>
      <c r="D94" s="78"/>
      <c r="F94" s="78"/>
      <c r="G94" s="79"/>
      <c r="H94" s="78"/>
      <c r="I94" s="80"/>
      <c r="M94" s="81"/>
      <c r="N94" s="82"/>
    </row>
    <row r="95" spans="1:14" ht="26.25" customHeight="1" x14ac:dyDescent="0.2">
      <c r="A95" s="64" t="s">
        <v>675</v>
      </c>
      <c r="B95" s="65"/>
      <c r="C95" s="66" t="s">
        <v>586</v>
      </c>
      <c r="D95" s="67" t="s">
        <v>80</v>
      </c>
      <c r="E95" s="74"/>
      <c r="F95" s="70">
        <v>1</v>
      </c>
      <c r="G95" s="74"/>
      <c r="H95" s="70">
        <v>1</v>
      </c>
      <c r="I95" s="71"/>
      <c r="J95" s="72"/>
      <c r="K95" s="71"/>
      <c r="L95" s="71"/>
      <c r="M95" s="73">
        <f>IF(ISNUMBER($K95),IF(ISNUMBER($G95),ROUND($K95*$G95,2),ROUND($K95*$F95,2)),IF(ISNUMBER($G95),ROUND($I95*$G95,2),ROUND($I95*$F95,2)))</f>
        <v>0</v>
      </c>
      <c r="N95" s="63"/>
    </row>
    <row r="96" spans="1:14" ht="20.25" customHeight="1" x14ac:dyDescent="0.2">
      <c r="A96" s="75" t="s">
        <v>81</v>
      </c>
      <c r="B96" s="76"/>
      <c r="C96" s="77" t="s">
        <v>676</v>
      </c>
      <c r="D96" s="78"/>
      <c r="F96" s="78"/>
      <c r="G96" s="79"/>
      <c r="H96" s="78"/>
      <c r="I96" s="80"/>
      <c r="M96" s="81"/>
      <c r="N96" s="82"/>
    </row>
    <row r="97" spans="1:14" ht="26.25" customHeight="1" x14ac:dyDescent="0.2">
      <c r="A97" s="64" t="s">
        <v>677</v>
      </c>
      <c r="B97" s="65"/>
      <c r="C97" s="66" t="s">
        <v>678</v>
      </c>
      <c r="D97" s="67" t="s">
        <v>80</v>
      </c>
      <c r="E97" s="74"/>
      <c r="F97" s="70">
        <v>1</v>
      </c>
      <c r="G97" s="74"/>
      <c r="H97" s="70">
        <v>1</v>
      </c>
      <c r="I97" s="71"/>
      <c r="J97" s="72"/>
      <c r="K97" s="71"/>
      <c r="L97" s="71"/>
      <c r="M97" s="73">
        <f>IF(ISNUMBER($K97),IF(ISNUMBER($G97),ROUND($K97*$G97,2),ROUND($K97*$F97,2)),IF(ISNUMBER($G97),ROUND($I97*$G97,2),ROUND($I97*$F97,2)))</f>
        <v>0</v>
      </c>
      <c r="N97" s="63"/>
    </row>
    <row r="98" spans="1:14" ht="20.25" customHeight="1" x14ac:dyDescent="0.2">
      <c r="A98" s="75" t="s">
        <v>81</v>
      </c>
      <c r="B98" s="76"/>
      <c r="C98" s="77" t="s">
        <v>679</v>
      </c>
      <c r="D98" s="78"/>
      <c r="F98" s="78"/>
      <c r="G98" s="79"/>
      <c r="H98" s="78"/>
      <c r="I98" s="80"/>
      <c r="M98" s="81"/>
      <c r="N98" s="82"/>
    </row>
    <row r="99" spans="1:14" ht="37.5" customHeight="1" x14ac:dyDescent="0.2">
      <c r="A99" s="64" t="s">
        <v>680</v>
      </c>
      <c r="B99" s="65"/>
      <c r="C99" s="66" t="s">
        <v>681</v>
      </c>
      <c r="D99" s="67" t="s">
        <v>80</v>
      </c>
      <c r="E99" s="74"/>
      <c r="F99" s="70">
        <v>0</v>
      </c>
      <c r="G99" s="74"/>
      <c r="H99" s="70">
        <v>1</v>
      </c>
      <c r="I99" s="71"/>
      <c r="J99" s="72"/>
      <c r="K99" s="71"/>
      <c r="L99" s="71"/>
      <c r="M99" s="73">
        <f t="shared" ref="M99:M100" si="1">IF(ISNUMBER($K99),IF(ISNUMBER($G99),ROUND($K99*$G99,2),ROUND($K99*$F99,2)),IF(ISNUMBER($G99),ROUND($I99*$G99,2),ROUND($I99*$F99,2)))</f>
        <v>0</v>
      </c>
      <c r="N99" s="63"/>
    </row>
    <row r="100" spans="1:14" ht="26.25" customHeight="1" x14ac:dyDescent="0.2">
      <c r="A100" s="64" t="s">
        <v>682</v>
      </c>
      <c r="B100" s="65"/>
      <c r="C100" s="66" t="s">
        <v>683</v>
      </c>
      <c r="D100" s="67" t="s">
        <v>80</v>
      </c>
      <c r="E100" s="74"/>
      <c r="F100" s="70">
        <v>1</v>
      </c>
      <c r="G100" s="74"/>
      <c r="H100" s="70">
        <v>1</v>
      </c>
      <c r="I100" s="71"/>
      <c r="J100" s="72"/>
      <c r="K100" s="71"/>
      <c r="L100" s="71"/>
      <c r="M100" s="73">
        <f t="shared" si="1"/>
        <v>0</v>
      </c>
      <c r="N100" s="63"/>
    </row>
    <row r="101" spans="1:14" ht="20.25" customHeight="1" x14ac:dyDescent="0.2">
      <c r="A101" s="75" t="s">
        <v>81</v>
      </c>
      <c r="B101" s="76"/>
      <c r="C101" s="77" t="s">
        <v>684</v>
      </c>
      <c r="D101" s="78"/>
      <c r="F101" s="78"/>
      <c r="G101" s="79"/>
      <c r="H101" s="78"/>
      <c r="I101" s="80"/>
      <c r="M101" s="81"/>
      <c r="N101" s="82"/>
    </row>
    <row r="102" spans="1:14" ht="26.25" customHeight="1" x14ac:dyDescent="0.2">
      <c r="A102" s="64" t="s">
        <v>685</v>
      </c>
      <c r="B102" s="65"/>
      <c r="C102" s="66" t="s">
        <v>686</v>
      </c>
      <c r="D102" s="67" t="s">
        <v>80</v>
      </c>
      <c r="E102" s="74"/>
      <c r="F102" s="70">
        <v>3</v>
      </c>
      <c r="G102" s="74"/>
      <c r="H102" s="70">
        <v>1</v>
      </c>
      <c r="I102" s="71"/>
      <c r="J102" s="72"/>
      <c r="K102" s="71"/>
      <c r="L102" s="71"/>
      <c r="M102" s="73">
        <f>IF(ISNUMBER($K102),IF(ISNUMBER($G102),ROUND($K102*$G102,2),ROUND($K102*$F102,2)),IF(ISNUMBER($G102),ROUND($I102*$G102,2),ROUND($I102*$F102,2)))</f>
        <v>0</v>
      </c>
      <c r="N102" s="63"/>
    </row>
    <row r="103" spans="1:14" ht="20.25" customHeight="1" x14ac:dyDescent="0.2">
      <c r="A103" s="75" t="s">
        <v>81</v>
      </c>
      <c r="B103" s="76"/>
      <c r="C103" s="77" t="s">
        <v>687</v>
      </c>
      <c r="D103" s="78"/>
      <c r="F103" s="78"/>
      <c r="G103" s="79"/>
      <c r="H103" s="78"/>
      <c r="I103" s="80"/>
      <c r="M103" s="81"/>
      <c r="N103" s="82"/>
    </row>
    <row r="104" spans="1:14" ht="37.5" customHeight="1" thickBot="1" x14ac:dyDescent="0.25">
      <c r="A104" s="64" t="s">
        <v>688</v>
      </c>
      <c r="B104" s="65"/>
      <c r="C104" s="66" t="s">
        <v>68</v>
      </c>
      <c r="D104" s="67" t="s">
        <v>80</v>
      </c>
      <c r="E104" s="74"/>
      <c r="F104" s="70">
        <v>1</v>
      </c>
      <c r="G104" s="74"/>
      <c r="H104" s="70">
        <v>1</v>
      </c>
      <c r="I104" s="71"/>
      <c r="J104" s="72"/>
      <c r="K104" s="71"/>
      <c r="L104" s="71"/>
      <c r="M104" s="73">
        <f>IF(ISNUMBER($K104),IF(ISNUMBER($G104),ROUND($K104*$G104,2),ROUND($K104*$F104,2)),IF(ISNUMBER($G104),ROUND($I104*$G104,2),ROUND($I104*$F104,2)))</f>
        <v>0</v>
      </c>
      <c r="N104" s="63"/>
    </row>
    <row r="105" spans="1:14" ht="15" customHeight="1" x14ac:dyDescent="0.2">
      <c r="A105" s="120" t="s">
        <v>689</v>
      </c>
      <c r="B105" s="121"/>
      <c r="C105" s="121"/>
      <c r="D105" s="121"/>
      <c r="E105" s="121"/>
      <c r="F105" s="121"/>
      <c r="G105" s="121"/>
      <c r="H105" s="121"/>
      <c r="I105" s="121"/>
      <c r="M105" s="87">
        <f>M$10+M$12+M$14+M$16+M$18+M$21+M$23+M$25+M$27+M$29+M$31+M$33+M$35+M$37+M$40+M$42+M$44+M$46+M$48+M$50+M$53+M$55+M$57+M$59+M$61+M$63+M$65+M$67+M$70+SUM(M$72:M$73)+M$76+M$78+M$81+M$83+M$85+M$87+M$89+M$91+M$93+M$95+M$97+SUM(M$99:M$100)+M$102+M$104</f>
        <v>0</v>
      </c>
      <c r="N105" s="88"/>
    </row>
    <row r="106" spans="1:14" ht="15" customHeight="1" x14ac:dyDescent="0.2">
      <c r="A106" s="122" t="s">
        <v>690</v>
      </c>
      <c r="B106" s="123"/>
      <c r="C106" s="123"/>
      <c r="D106" s="123"/>
      <c r="E106" s="123"/>
      <c r="F106" s="123"/>
      <c r="G106" s="123"/>
      <c r="H106" s="123"/>
      <c r="I106" s="123"/>
      <c r="M106" s="89">
        <f>(SUMIF($H$8:$H$104,1,$M$8:$M$104))*0.2</f>
        <v>0</v>
      </c>
      <c r="N106" s="88"/>
    </row>
    <row r="107" spans="1:14" ht="15" customHeight="1" thickBot="1" x14ac:dyDescent="0.25">
      <c r="A107" s="104" t="s">
        <v>691</v>
      </c>
      <c r="B107" s="105"/>
      <c r="C107" s="105"/>
      <c r="D107" s="105"/>
      <c r="E107" s="105"/>
      <c r="F107" s="105"/>
      <c r="G107" s="105"/>
      <c r="H107" s="105"/>
      <c r="I107" s="105"/>
      <c r="M107" s="90">
        <f>SUM(M$105:M$106)</f>
        <v>0</v>
      </c>
      <c r="N107" s="88"/>
    </row>
  </sheetData>
  <sheetProtection algorithmName="SHA-512" hashValue="pRViIdzEjBz5FYH7BCC0ShJDunvHsaOzA5HV8XYlYx1fLWQ2copsnKhD6JjSNWeLPAKE9/r8bymDU53obxxEFQ==" saltValue="grd4S+ayv5amHjNLI4cqhtzqLcY4qJnH33K/OOFDuCkGm5y7l3Z0VPOLqWhdo1wvyEu5/pWImKdYqVivqlr0og==" spinCount="100000" sheet="1" objects="1" scenarios="1"/>
  <mergeCells count="10">
    <mergeCell ref="A80:I80"/>
    <mergeCell ref="A105:I105"/>
    <mergeCell ref="A106:I106"/>
    <mergeCell ref="A107:I107"/>
    <mergeCell ref="A1:M2"/>
    <mergeCell ref="A3:M4"/>
    <mergeCell ref="A5:M5"/>
    <mergeCell ref="A36:I36"/>
    <mergeCell ref="A52:I52"/>
    <mergeCell ref="A62:I62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59"/>
  <sheetViews>
    <sheetView zoomScale="110" zoomScaleNormal="110" zoomScaleSheetLayoutView="115" workbookViewId="0">
      <selection activeCell="T12" sqref="T12"/>
    </sheetView>
  </sheetViews>
  <sheetFormatPr baseColWidth="10" defaultColWidth="9.28515625" defaultRowHeight="12.75" x14ac:dyDescent="0.2"/>
  <cols>
    <col min="1" max="1" width="9.140625" style="20" customWidth="1"/>
    <col min="2" max="12" width="4.42578125" style="9" customWidth="1"/>
    <col min="13" max="15" width="4.7109375" style="1" customWidth="1"/>
    <col min="16" max="16" width="7" style="1" customWidth="1"/>
    <col min="17" max="17" width="15.42578125" style="1" customWidth="1"/>
    <col min="18" max="18" width="16.140625" style="1" customWidth="1"/>
    <col min="19" max="19" width="25.5703125" style="1" customWidth="1"/>
    <col min="20" max="16384" width="9.28515625" style="1"/>
  </cols>
  <sheetData>
    <row r="1" spans="1:16" ht="26.25" customHeight="1" thickBot="1" x14ac:dyDescent="0.25">
      <c r="A1" s="11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6"/>
      <c r="N1" s="36"/>
      <c r="O1" s="36"/>
    </row>
    <row r="2" spans="1:16" s="4" customFormat="1" ht="21.75" customHeight="1" thickBot="1" x14ac:dyDescent="0.25">
      <c r="A2" s="2" t="s">
        <v>8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3"/>
    </row>
    <row r="3" spans="1:16" s="4" customFormat="1" ht="18" customHeight="1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6"/>
    </row>
    <row r="4" spans="1:16" s="4" customFormat="1" ht="18" customHeight="1" x14ac:dyDescent="0.2">
      <c r="A4" s="13" t="s">
        <v>9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</row>
    <row r="5" spans="1:16" s="4" customFormat="1" ht="18" customHeight="1" x14ac:dyDescent="0.2">
      <c r="A5" s="15" t="s">
        <v>10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6"/>
    </row>
    <row r="6" spans="1:16" s="4" customFormat="1" ht="18" customHeight="1" x14ac:dyDescent="0.2">
      <c r="A6" s="10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6"/>
    </row>
    <row r="7" spans="1:16" ht="15.75" customHeight="1" x14ac:dyDescent="0.2">
      <c r="A7" s="180" t="s">
        <v>0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2"/>
    </row>
    <row r="8" spans="1:16" ht="15.75" customHeight="1" x14ac:dyDescent="0.2">
      <c r="A8" s="165" t="s">
        <v>12</v>
      </c>
      <c r="B8" s="166"/>
      <c r="C8" s="166"/>
      <c r="D8" s="166"/>
      <c r="E8" s="166"/>
      <c r="F8" s="166"/>
      <c r="G8" s="167"/>
      <c r="H8" s="177"/>
      <c r="I8" s="178"/>
      <c r="J8" s="178"/>
      <c r="K8" s="178"/>
      <c r="L8" s="178"/>
      <c r="M8" s="178"/>
      <c r="N8" s="178"/>
      <c r="O8" s="178"/>
      <c r="P8" s="179"/>
    </row>
    <row r="9" spans="1:16" ht="15.75" customHeight="1" x14ac:dyDescent="0.2">
      <c r="A9" s="165" t="s">
        <v>11</v>
      </c>
      <c r="B9" s="166"/>
      <c r="C9" s="166"/>
      <c r="D9" s="166"/>
      <c r="E9" s="166"/>
      <c r="F9" s="166"/>
      <c r="G9" s="167"/>
      <c r="H9" s="177"/>
      <c r="I9" s="178"/>
      <c r="J9" s="178"/>
      <c r="K9" s="178"/>
      <c r="L9" s="178"/>
      <c r="M9" s="178"/>
      <c r="N9" s="178"/>
      <c r="O9" s="178"/>
      <c r="P9" s="179"/>
    </row>
    <row r="10" spans="1:16" ht="15.75" x14ac:dyDescent="0.2">
      <c r="A10" s="171" t="s">
        <v>13</v>
      </c>
      <c r="B10" s="172"/>
      <c r="C10" s="172"/>
      <c r="D10" s="172"/>
      <c r="E10" s="172"/>
      <c r="F10" s="172"/>
      <c r="G10" s="173"/>
      <c r="H10" s="168"/>
      <c r="I10" s="169"/>
      <c r="J10" s="169"/>
      <c r="K10" s="169"/>
      <c r="L10" s="169"/>
      <c r="M10" s="169"/>
      <c r="N10" s="169"/>
      <c r="O10" s="169"/>
      <c r="P10" s="170"/>
    </row>
    <row r="11" spans="1:16" ht="15.75" x14ac:dyDescent="0.2">
      <c r="A11" s="171" t="s">
        <v>15</v>
      </c>
      <c r="B11" s="172"/>
      <c r="C11" s="172"/>
      <c r="D11" s="172"/>
      <c r="E11" s="172"/>
      <c r="F11" s="172"/>
      <c r="G11" s="173"/>
      <c r="H11" s="168"/>
      <c r="I11" s="169"/>
      <c r="J11" s="169"/>
      <c r="K11" s="169"/>
      <c r="L11" s="169"/>
      <c r="M11" s="169"/>
      <c r="N11" s="169"/>
      <c r="O11" s="169"/>
      <c r="P11" s="170"/>
    </row>
    <row r="12" spans="1:16" ht="45.75" customHeight="1" x14ac:dyDescent="0.2">
      <c r="A12" s="171" t="s">
        <v>14</v>
      </c>
      <c r="B12" s="172"/>
      <c r="C12" s="172"/>
      <c r="D12" s="172"/>
      <c r="E12" s="172"/>
      <c r="F12" s="172"/>
      <c r="G12" s="173"/>
      <c r="H12" s="168"/>
      <c r="I12" s="169"/>
      <c r="J12" s="169"/>
      <c r="K12" s="169"/>
      <c r="L12" s="169"/>
      <c r="M12" s="169"/>
      <c r="N12" s="169"/>
      <c r="O12" s="169"/>
      <c r="P12" s="170"/>
    </row>
    <row r="13" spans="1:16" ht="15.75" x14ac:dyDescent="0.2">
      <c r="A13" s="40" t="s">
        <v>50</v>
      </c>
      <c r="B13" s="41"/>
      <c r="C13" s="41"/>
      <c r="D13" s="41"/>
      <c r="E13" s="41"/>
      <c r="F13" s="41"/>
      <c r="G13" s="42"/>
      <c r="H13" s="37"/>
      <c r="I13" s="38"/>
      <c r="J13" s="38"/>
      <c r="K13" s="38"/>
      <c r="L13" s="38"/>
      <c r="M13" s="38"/>
      <c r="N13" s="38"/>
      <c r="O13" s="38"/>
      <c r="P13" s="39"/>
    </row>
    <row r="14" spans="1:16" ht="15.75" customHeight="1" x14ac:dyDescent="0.2">
      <c r="A14" s="171" t="s">
        <v>16</v>
      </c>
      <c r="B14" s="172"/>
      <c r="C14" s="172"/>
      <c r="D14" s="172"/>
      <c r="E14" s="172"/>
      <c r="F14" s="172"/>
      <c r="G14" s="173"/>
      <c r="H14" s="168"/>
      <c r="I14" s="169"/>
      <c r="J14" s="169"/>
      <c r="K14" s="169"/>
      <c r="L14" s="169"/>
      <c r="M14" s="169"/>
      <c r="N14" s="169"/>
      <c r="O14" s="169"/>
      <c r="P14" s="170"/>
    </row>
    <row r="15" spans="1:16" ht="15.75" customHeight="1" x14ac:dyDescent="0.2">
      <c r="A15" s="40" t="s">
        <v>51</v>
      </c>
      <c r="B15" s="41"/>
      <c r="C15" s="41"/>
      <c r="D15" s="41"/>
      <c r="E15" s="41"/>
      <c r="F15" s="41"/>
      <c r="G15" s="42"/>
      <c r="H15" s="37"/>
      <c r="I15" s="38"/>
      <c r="J15" s="38"/>
      <c r="K15" s="38"/>
      <c r="L15" s="38"/>
      <c r="M15" s="38"/>
      <c r="N15" s="38"/>
      <c r="O15" s="38"/>
      <c r="P15" s="39"/>
    </row>
    <row r="16" spans="1:16" ht="15.75" customHeight="1" x14ac:dyDescent="0.2">
      <c r="A16" s="171" t="s">
        <v>34</v>
      </c>
      <c r="B16" s="172"/>
      <c r="C16" s="172"/>
      <c r="D16" s="172"/>
      <c r="E16" s="172"/>
      <c r="F16" s="172"/>
      <c r="G16" s="173"/>
      <c r="H16" s="168"/>
      <c r="I16" s="169"/>
      <c r="J16" s="169"/>
      <c r="K16" s="169"/>
      <c r="L16" s="169"/>
      <c r="M16" s="169"/>
      <c r="N16" s="169"/>
      <c r="O16" s="169"/>
      <c r="P16" s="170"/>
    </row>
    <row r="17" spans="1:16" ht="15.75" customHeight="1" x14ac:dyDescent="0.2">
      <c r="A17" s="165" t="s">
        <v>26</v>
      </c>
      <c r="B17" s="166"/>
      <c r="C17" s="166"/>
      <c r="D17" s="166"/>
      <c r="E17" s="166"/>
      <c r="F17" s="166"/>
      <c r="G17" s="167"/>
      <c r="H17" s="177" t="s">
        <v>27</v>
      </c>
      <c r="I17" s="178"/>
      <c r="J17" s="178"/>
      <c r="K17" s="178"/>
      <c r="L17" s="178"/>
      <c r="M17" s="178"/>
      <c r="N17" s="178"/>
      <c r="O17" s="178"/>
      <c r="P17" s="179"/>
    </row>
    <row r="18" spans="1:16" ht="15.75" x14ac:dyDescent="0.2">
      <c r="A18" s="174" t="s">
        <v>24</v>
      </c>
      <c r="B18" s="175"/>
      <c r="C18" s="175"/>
      <c r="D18" s="175"/>
      <c r="E18" s="175"/>
      <c r="F18" s="175"/>
      <c r="G18" s="176"/>
      <c r="H18" s="168"/>
      <c r="I18" s="169"/>
      <c r="J18" s="169"/>
      <c r="K18" s="169"/>
      <c r="L18" s="169"/>
      <c r="M18" s="169"/>
      <c r="N18" s="169"/>
      <c r="O18" s="169"/>
      <c r="P18" s="170"/>
    </row>
    <row r="19" spans="1:16" ht="15.75" x14ac:dyDescent="0.2">
      <c r="A19" s="135" t="s">
        <v>17</v>
      </c>
      <c r="B19" s="136"/>
      <c r="C19" s="136"/>
      <c r="D19" s="136"/>
      <c r="E19" s="136"/>
      <c r="F19" s="136"/>
      <c r="G19" s="137"/>
      <c r="H19" s="150"/>
      <c r="I19" s="151"/>
      <c r="J19" s="151"/>
      <c r="K19" s="151"/>
      <c r="L19" s="151"/>
      <c r="M19" s="151"/>
      <c r="N19" s="151"/>
      <c r="O19" s="151"/>
      <c r="P19" s="152"/>
    </row>
    <row r="20" spans="1:16" ht="30.75" customHeight="1" x14ac:dyDescent="0.2">
      <c r="A20" s="135" t="s">
        <v>18</v>
      </c>
      <c r="B20" s="136"/>
      <c r="C20" s="136"/>
      <c r="D20" s="136"/>
      <c r="E20" s="136"/>
      <c r="F20" s="136"/>
      <c r="G20" s="137"/>
      <c r="H20" s="150"/>
      <c r="I20" s="151"/>
      <c r="J20" s="151"/>
      <c r="K20" s="151"/>
      <c r="L20" s="151"/>
      <c r="M20" s="151"/>
      <c r="N20" s="151"/>
      <c r="O20" s="151"/>
      <c r="P20" s="152"/>
    </row>
    <row r="21" spans="1:16" ht="32.25" customHeight="1" x14ac:dyDescent="0.2">
      <c r="A21" s="165" t="s">
        <v>19</v>
      </c>
      <c r="B21" s="166"/>
      <c r="C21" s="166"/>
      <c r="D21" s="166"/>
      <c r="E21" s="166"/>
      <c r="F21" s="166"/>
      <c r="G21" s="167"/>
      <c r="H21" s="168"/>
      <c r="I21" s="169"/>
      <c r="J21" s="169"/>
      <c r="K21" s="169"/>
      <c r="L21" s="169"/>
      <c r="M21" s="169"/>
      <c r="N21" s="169"/>
      <c r="O21" s="169"/>
      <c r="P21" s="170"/>
    </row>
    <row r="22" spans="1:16" ht="31.5" customHeight="1" x14ac:dyDescent="0.2">
      <c r="A22" s="165" t="s">
        <v>20</v>
      </c>
      <c r="B22" s="166"/>
      <c r="C22" s="166"/>
      <c r="D22" s="166"/>
      <c r="E22" s="166"/>
      <c r="F22" s="166"/>
      <c r="G22" s="167"/>
      <c r="H22" s="168"/>
      <c r="I22" s="169"/>
      <c r="J22" s="169"/>
      <c r="K22" s="169"/>
      <c r="L22" s="169"/>
      <c r="M22" s="169"/>
      <c r="N22" s="169"/>
      <c r="O22" s="169"/>
      <c r="P22" s="170"/>
    </row>
    <row r="23" spans="1:16" ht="15.75" customHeight="1" x14ac:dyDescent="0.2">
      <c r="A23" s="171" t="s">
        <v>21</v>
      </c>
      <c r="B23" s="172"/>
      <c r="C23" s="172"/>
      <c r="D23" s="172"/>
      <c r="E23" s="172"/>
      <c r="F23" s="172"/>
      <c r="G23" s="173"/>
      <c r="H23" s="168"/>
      <c r="I23" s="169"/>
      <c r="J23" s="169"/>
      <c r="K23" s="169"/>
      <c r="L23" s="169"/>
      <c r="M23" s="169"/>
      <c r="N23" s="169"/>
      <c r="O23" s="169"/>
      <c r="P23" s="170"/>
    </row>
    <row r="24" spans="1:16" ht="15.75" customHeight="1" x14ac:dyDescent="0.2">
      <c r="A24" s="171" t="s">
        <v>22</v>
      </c>
      <c r="B24" s="172"/>
      <c r="C24" s="172"/>
      <c r="D24" s="172"/>
      <c r="E24" s="172"/>
      <c r="F24" s="172"/>
      <c r="G24" s="173"/>
      <c r="H24" s="168"/>
      <c r="I24" s="169"/>
      <c r="J24" s="169"/>
      <c r="K24" s="169"/>
      <c r="L24" s="169"/>
      <c r="M24" s="169"/>
      <c r="N24" s="169"/>
      <c r="O24" s="169"/>
      <c r="P24" s="170"/>
    </row>
    <row r="25" spans="1:16" ht="15.75" customHeight="1" x14ac:dyDescent="0.2">
      <c r="A25" s="174" t="s">
        <v>23</v>
      </c>
      <c r="B25" s="175"/>
      <c r="C25" s="175"/>
      <c r="D25" s="175"/>
      <c r="E25" s="175"/>
      <c r="F25" s="175"/>
      <c r="G25" s="176"/>
      <c r="H25" s="168"/>
      <c r="I25" s="169"/>
      <c r="J25" s="169"/>
      <c r="K25" s="169"/>
      <c r="L25" s="169"/>
      <c r="M25" s="169"/>
      <c r="N25" s="169"/>
      <c r="O25" s="169"/>
      <c r="P25" s="170"/>
    </row>
    <row r="26" spans="1:16" ht="15.75" customHeight="1" x14ac:dyDescent="0.2">
      <c r="A26" s="153" t="s">
        <v>25</v>
      </c>
      <c r="B26" s="154"/>
      <c r="C26" s="154"/>
      <c r="D26" s="154"/>
      <c r="E26" s="154"/>
      <c r="F26" s="154"/>
      <c r="G26" s="155"/>
      <c r="H26" s="156"/>
      <c r="I26" s="157"/>
      <c r="J26" s="157"/>
      <c r="K26" s="157"/>
      <c r="L26" s="157"/>
      <c r="M26" s="157"/>
      <c r="N26" s="157"/>
      <c r="O26" s="157"/>
      <c r="P26" s="158"/>
    </row>
    <row r="27" spans="1:16" ht="15.75" x14ac:dyDescent="0.2">
      <c r="A27" s="140" t="s">
        <v>28</v>
      </c>
      <c r="B27" s="141"/>
      <c r="C27" s="141"/>
      <c r="D27" s="141"/>
      <c r="E27" s="141"/>
      <c r="F27" s="141"/>
      <c r="G27" s="142"/>
      <c r="H27" s="143" t="s">
        <v>27</v>
      </c>
      <c r="I27" s="144"/>
      <c r="J27" s="144"/>
      <c r="K27" s="144"/>
      <c r="L27" s="144"/>
      <c r="M27" s="144"/>
      <c r="N27" s="144"/>
      <c r="O27" s="144"/>
      <c r="P27" s="145"/>
    </row>
    <row r="28" spans="1:16" ht="18" x14ac:dyDescent="0.25">
      <c r="A28" s="17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9"/>
      <c r="N28" s="19"/>
      <c r="O28" s="19"/>
      <c r="P28" s="19"/>
    </row>
    <row r="29" spans="1:16" ht="15.75" x14ac:dyDescent="0.2">
      <c r="A29" s="146" t="s">
        <v>52</v>
      </c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</row>
    <row r="30" spans="1:16" ht="15.75" customHeight="1" x14ac:dyDescent="0.25">
      <c r="B30" s="21" t="s">
        <v>29</v>
      </c>
      <c r="C30" s="21"/>
      <c r="D30" s="21"/>
      <c r="E30" s="21"/>
      <c r="F30" s="21"/>
      <c r="G30" s="21"/>
      <c r="H30" s="22" t="s">
        <v>30</v>
      </c>
      <c r="I30" s="22"/>
      <c r="J30" s="22"/>
      <c r="K30" s="21"/>
      <c r="L30" s="21"/>
      <c r="M30" s="21"/>
      <c r="N30" s="21"/>
      <c r="O30" s="23"/>
      <c r="P30" s="23"/>
    </row>
    <row r="31" spans="1:16" ht="15.75" customHeight="1" thickBot="1" x14ac:dyDescent="0.3">
      <c r="B31" s="24"/>
      <c r="C31" s="25"/>
      <c r="D31" s="25"/>
      <c r="E31" s="25"/>
      <c r="F31" s="26"/>
      <c r="G31" s="27"/>
      <c r="H31" s="24"/>
      <c r="I31" s="25"/>
      <c r="J31" s="25"/>
      <c r="K31" s="25"/>
      <c r="L31" s="28"/>
      <c r="M31" s="29"/>
      <c r="N31" s="29"/>
      <c r="O31" s="29"/>
      <c r="P31" s="29"/>
    </row>
    <row r="32" spans="1:16" ht="15.75" customHeight="1" x14ac:dyDescent="0.25">
      <c r="B32" s="30"/>
      <c r="C32" s="30"/>
      <c r="D32" s="30"/>
      <c r="E32" s="30"/>
      <c r="F32" s="30"/>
      <c r="G32" s="31"/>
      <c r="H32" s="30"/>
      <c r="I32" s="30"/>
      <c r="J32" s="30"/>
      <c r="K32" s="30"/>
      <c r="L32" s="30"/>
      <c r="M32" s="29"/>
      <c r="N32" s="29"/>
      <c r="O32" s="29"/>
      <c r="P32" s="29"/>
    </row>
    <row r="33" spans="1:16" ht="15.75" customHeight="1" x14ac:dyDescent="0.2">
      <c r="A33" s="32"/>
      <c r="B33" s="22" t="s">
        <v>31</v>
      </c>
      <c r="C33" s="29"/>
      <c r="D33" s="29"/>
      <c r="E33" s="29"/>
      <c r="F33" s="29"/>
      <c r="G33" s="1"/>
      <c r="H33" s="1"/>
      <c r="I33" s="1"/>
      <c r="J33" s="29"/>
      <c r="K33" s="29"/>
      <c r="L33" s="29"/>
      <c r="N33" t="s">
        <v>32</v>
      </c>
      <c r="O33" s="29"/>
      <c r="P33" s="29"/>
    </row>
    <row r="34" spans="1:16" ht="15.75" thickBot="1" x14ac:dyDescent="0.25">
      <c r="A34" s="32"/>
      <c r="B34" s="24"/>
      <c r="C34" s="25"/>
      <c r="D34" s="25"/>
      <c r="E34" s="25"/>
      <c r="F34" s="25"/>
      <c r="G34" s="25"/>
      <c r="H34" s="25"/>
      <c r="I34" s="25"/>
      <c r="J34" s="25"/>
      <c r="K34" s="25"/>
      <c r="L34" s="28"/>
      <c r="N34" s="24"/>
      <c r="O34" s="28"/>
      <c r="P34"/>
    </row>
    <row r="35" spans="1:16" ht="36" customHeight="1" x14ac:dyDescent="0.25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3"/>
      <c r="P35" s="23"/>
    </row>
    <row r="36" spans="1:16" ht="15.75" x14ac:dyDescent="0.2">
      <c r="A36" s="147" t="s">
        <v>33</v>
      </c>
      <c r="B36" s="148"/>
      <c r="C36" s="148"/>
      <c r="D36" s="148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9"/>
    </row>
    <row r="37" spans="1:16" ht="15.75" x14ac:dyDescent="0.2">
      <c r="A37" s="153" t="s">
        <v>35</v>
      </c>
      <c r="B37" s="154"/>
      <c r="C37" s="154"/>
      <c r="D37" s="154"/>
      <c r="E37" s="154"/>
      <c r="F37" s="154"/>
      <c r="G37" s="155"/>
      <c r="H37" s="156"/>
      <c r="I37" s="157"/>
      <c r="J37" s="157"/>
      <c r="K37" s="157"/>
      <c r="L37" s="157"/>
      <c r="M37" s="157"/>
      <c r="N37" s="157"/>
      <c r="O37" s="157"/>
      <c r="P37" s="158"/>
    </row>
    <row r="38" spans="1:16" ht="15.75" customHeight="1" x14ac:dyDescent="0.2">
      <c r="A38" s="159" t="s">
        <v>36</v>
      </c>
      <c r="B38" s="160"/>
      <c r="C38" s="160"/>
      <c r="D38" s="160"/>
      <c r="E38" s="160"/>
      <c r="F38" s="160"/>
      <c r="G38" s="161"/>
      <c r="H38" s="156"/>
      <c r="I38" s="157"/>
      <c r="J38" s="157"/>
      <c r="K38" s="157"/>
      <c r="L38" s="157"/>
      <c r="M38" s="157"/>
      <c r="N38" s="157"/>
      <c r="O38" s="157"/>
      <c r="P38" s="158"/>
    </row>
    <row r="39" spans="1:16" ht="31.5" customHeight="1" x14ac:dyDescent="0.2">
      <c r="A39" s="159" t="s">
        <v>37</v>
      </c>
      <c r="B39" s="160"/>
      <c r="C39" s="160"/>
      <c r="D39" s="160"/>
      <c r="E39" s="160"/>
      <c r="F39" s="160"/>
      <c r="G39" s="161"/>
      <c r="H39" s="156"/>
      <c r="I39" s="157"/>
      <c r="J39" s="157"/>
      <c r="K39" s="157"/>
      <c r="L39" s="157"/>
      <c r="M39" s="157"/>
      <c r="N39" s="157"/>
      <c r="O39" s="157"/>
      <c r="P39" s="158"/>
    </row>
    <row r="40" spans="1:16" ht="19.5" customHeight="1" x14ac:dyDescent="0.2">
      <c r="A40" s="135" t="s">
        <v>6</v>
      </c>
      <c r="B40" s="136"/>
      <c r="C40" s="136"/>
      <c r="D40" s="136"/>
      <c r="E40" s="136"/>
      <c r="F40" s="136"/>
      <c r="G40" s="137"/>
      <c r="H40" s="150"/>
      <c r="I40" s="151"/>
      <c r="J40" s="151"/>
      <c r="K40" s="151"/>
      <c r="L40" s="151"/>
      <c r="M40" s="151"/>
      <c r="N40" s="151"/>
      <c r="O40" s="151"/>
      <c r="P40" s="152"/>
    </row>
    <row r="41" spans="1:16" ht="31.5" customHeight="1" x14ac:dyDescent="0.2">
      <c r="A41" s="135" t="s">
        <v>38</v>
      </c>
      <c r="B41" s="136"/>
      <c r="C41" s="136"/>
      <c r="D41" s="136"/>
      <c r="E41" s="136"/>
      <c r="F41" s="136"/>
      <c r="G41" s="137"/>
      <c r="H41" s="150" t="s">
        <v>39</v>
      </c>
      <c r="I41" s="151"/>
      <c r="J41" s="151"/>
      <c r="K41" s="151"/>
      <c r="L41" s="151"/>
      <c r="M41" s="151"/>
      <c r="N41" s="151"/>
      <c r="O41" s="151"/>
      <c r="P41" s="152"/>
    </row>
    <row r="42" spans="1:16" ht="15.75" customHeight="1" x14ac:dyDescent="0.2">
      <c r="A42" s="135" t="s">
        <v>40</v>
      </c>
      <c r="B42" s="136"/>
      <c r="C42" s="136"/>
      <c r="D42" s="136"/>
      <c r="E42" s="136"/>
      <c r="F42" s="136"/>
      <c r="G42" s="137"/>
      <c r="H42" s="150" t="s">
        <v>27</v>
      </c>
      <c r="I42" s="151"/>
      <c r="J42" s="151"/>
      <c r="K42" s="151"/>
      <c r="L42" s="151"/>
      <c r="M42" s="151"/>
      <c r="N42" s="151"/>
      <c r="O42" s="151"/>
      <c r="P42" s="152"/>
    </row>
    <row r="43" spans="1:16" ht="15.75" customHeight="1" x14ac:dyDescent="0.2">
      <c r="A43" s="135" t="s">
        <v>41</v>
      </c>
      <c r="B43" s="136"/>
      <c r="C43" s="136"/>
      <c r="D43" s="136"/>
      <c r="E43" s="136"/>
      <c r="F43" s="136"/>
      <c r="G43" s="137"/>
      <c r="H43" s="150" t="s">
        <v>27</v>
      </c>
      <c r="I43" s="151"/>
      <c r="J43" s="151"/>
      <c r="K43" s="151"/>
      <c r="L43" s="151"/>
      <c r="M43" s="151"/>
      <c r="N43" s="151"/>
      <c r="O43" s="151"/>
      <c r="P43" s="152"/>
    </row>
    <row r="44" spans="1:16" ht="15.75" customHeight="1" x14ac:dyDescent="0.2">
      <c r="A44" s="135" t="s">
        <v>42</v>
      </c>
      <c r="B44" s="136"/>
      <c r="C44" s="136"/>
      <c r="D44" s="136"/>
      <c r="E44" s="136"/>
      <c r="F44" s="136"/>
      <c r="G44" s="137"/>
      <c r="H44" s="150" t="s">
        <v>43</v>
      </c>
      <c r="I44" s="151"/>
      <c r="J44" s="151"/>
      <c r="K44" s="151"/>
      <c r="L44" s="151"/>
      <c r="M44" s="151"/>
      <c r="N44" s="151"/>
      <c r="O44" s="151"/>
      <c r="P44" s="152"/>
    </row>
    <row r="45" spans="1:16" ht="15.75" customHeight="1" x14ac:dyDescent="0.2">
      <c r="A45" s="135" t="s">
        <v>44</v>
      </c>
      <c r="B45" s="136"/>
      <c r="C45" s="136"/>
      <c r="D45" s="136"/>
      <c r="E45" s="136"/>
      <c r="F45" s="136"/>
      <c r="G45" s="137"/>
      <c r="H45" s="150" t="s">
        <v>43</v>
      </c>
      <c r="I45" s="151"/>
      <c r="J45" s="151"/>
      <c r="K45" s="151"/>
      <c r="L45" s="151"/>
      <c r="M45" s="151"/>
      <c r="N45" s="151"/>
      <c r="O45" s="151"/>
      <c r="P45" s="152"/>
    </row>
    <row r="46" spans="1:16" ht="15.75" customHeight="1" x14ac:dyDescent="0.2">
      <c r="A46" s="135" t="s">
        <v>7</v>
      </c>
      <c r="B46" s="136"/>
      <c r="C46" s="136"/>
      <c r="D46" s="136"/>
      <c r="E46" s="136"/>
      <c r="F46" s="136"/>
      <c r="G46" s="137"/>
      <c r="H46" s="150"/>
      <c r="I46" s="151"/>
      <c r="J46" s="151"/>
      <c r="K46" s="151"/>
      <c r="L46" s="151"/>
      <c r="M46" s="151"/>
      <c r="N46" s="151"/>
      <c r="O46" s="151"/>
      <c r="P46" s="152"/>
    </row>
    <row r="47" spans="1:16" ht="34.5" customHeight="1" x14ac:dyDescent="0.2">
      <c r="A47" s="135" t="s">
        <v>45</v>
      </c>
      <c r="B47" s="136"/>
      <c r="C47" s="136"/>
      <c r="D47" s="136"/>
      <c r="E47" s="136"/>
      <c r="F47" s="136"/>
      <c r="G47" s="137"/>
      <c r="H47" s="150"/>
      <c r="I47" s="151"/>
      <c r="J47" s="151"/>
      <c r="K47" s="151"/>
      <c r="L47" s="151"/>
      <c r="M47" s="151"/>
      <c r="N47" s="151"/>
      <c r="O47" s="151"/>
      <c r="P47" s="152"/>
    </row>
    <row r="48" spans="1:16" ht="34.5" customHeight="1" x14ac:dyDescent="0.2">
      <c r="A48" s="147" t="s">
        <v>1</v>
      </c>
      <c r="B48" s="148"/>
      <c r="C48" s="148"/>
      <c r="D48" s="148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4"/>
    </row>
    <row r="49" spans="1:16" ht="15.75" customHeight="1" x14ac:dyDescent="0.2">
      <c r="A49" s="33"/>
      <c r="B49" s="7"/>
      <c r="C49" s="7"/>
      <c r="D49" s="7"/>
      <c r="E49" s="162" t="s">
        <v>46</v>
      </c>
      <c r="F49" s="162"/>
      <c r="G49" s="162"/>
      <c r="H49" s="162" t="s">
        <v>47</v>
      </c>
      <c r="I49" s="162"/>
      <c r="J49" s="162"/>
      <c r="K49" s="162" t="s">
        <v>48</v>
      </c>
      <c r="L49" s="162"/>
      <c r="M49" s="162" t="s">
        <v>49</v>
      </c>
      <c r="N49" s="162"/>
      <c r="O49" s="162"/>
      <c r="P49" s="162"/>
    </row>
    <row r="50" spans="1:16" ht="15.75" customHeight="1" x14ac:dyDescent="0.2">
      <c r="A50" s="135" t="s">
        <v>2</v>
      </c>
      <c r="B50" s="136"/>
      <c r="C50" s="136"/>
      <c r="D50" s="137"/>
      <c r="E50" s="138"/>
      <c r="F50" s="138"/>
      <c r="G50" s="138"/>
      <c r="H50" s="138"/>
      <c r="I50" s="138"/>
      <c r="J50" s="138"/>
      <c r="K50" s="138"/>
      <c r="L50" s="138"/>
      <c r="M50" s="139"/>
      <c r="N50" s="139"/>
      <c r="O50" s="139"/>
      <c r="P50" s="139"/>
    </row>
    <row r="51" spans="1:16" ht="15.75" customHeight="1" x14ac:dyDescent="0.2">
      <c r="A51" s="135" t="s">
        <v>3</v>
      </c>
      <c r="B51" s="136"/>
      <c r="C51" s="136"/>
      <c r="D51" s="137"/>
      <c r="E51" s="138"/>
      <c r="F51" s="138"/>
      <c r="G51" s="138"/>
      <c r="H51" s="138"/>
      <c r="I51" s="138"/>
      <c r="J51" s="138"/>
      <c r="K51" s="138"/>
      <c r="L51" s="138"/>
      <c r="M51" s="139"/>
      <c r="N51" s="139"/>
      <c r="O51" s="139"/>
      <c r="P51" s="139"/>
    </row>
    <row r="52" spans="1:16" ht="15.75" x14ac:dyDescent="0.2">
      <c r="A52" s="135" t="s">
        <v>4</v>
      </c>
      <c r="B52" s="136"/>
      <c r="C52" s="136"/>
      <c r="D52" s="137"/>
      <c r="E52" s="138"/>
      <c r="F52" s="138"/>
      <c r="G52" s="138"/>
      <c r="H52" s="138"/>
      <c r="I52" s="138"/>
      <c r="J52" s="138"/>
      <c r="K52" s="138"/>
      <c r="L52" s="138"/>
      <c r="M52" s="139"/>
      <c r="N52" s="139"/>
      <c r="O52" s="139"/>
      <c r="P52" s="139"/>
    </row>
    <row r="53" spans="1:16" ht="15.75" x14ac:dyDescent="0.2">
      <c r="A53" s="135" t="s">
        <v>5</v>
      </c>
      <c r="B53" s="136"/>
      <c r="C53" s="136"/>
      <c r="D53" s="137"/>
      <c r="E53" s="138"/>
      <c r="F53" s="138"/>
      <c r="G53" s="138"/>
      <c r="H53" s="138"/>
      <c r="I53" s="138"/>
      <c r="J53" s="138"/>
      <c r="K53" s="138"/>
      <c r="L53" s="138"/>
      <c r="M53" s="139"/>
      <c r="N53" s="139"/>
      <c r="O53" s="139"/>
      <c r="P53" s="139"/>
    </row>
    <row r="59" spans="1:16" ht="15.75" x14ac:dyDescent="0.2">
      <c r="A59" s="34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/>
      <c r="N59"/>
      <c r="O59"/>
      <c r="P59"/>
    </row>
  </sheetData>
  <mergeCells count="86">
    <mergeCell ref="A10:G10"/>
    <mergeCell ref="H10:P10"/>
    <mergeCell ref="A7:P7"/>
    <mergeCell ref="A8:G8"/>
    <mergeCell ref="H8:P8"/>
    <mergeCell ref="A9:G9"/>
    <mergeCell ref="H9:P9"/>
    <mergeCell ref="A14:G14"/>
    <mergeCell ref="H14:P14"/>
    <mergeCell ref="A16:G16"/>
    <mergeCell ref="H16:P16"/>
    <mergeCell ref="A11:G11"/>
    <mergeCell ref="H11:P11"/>
    <mergeCell ref="A12:G12"/>
    <mergeCell ref="H12:P12"/>
    <mergeCell ref="A17:G17"/>
    <mergeCell ref="H17:P17"/>
    <mergeCell ref="A18:G18"/>
    <mergeCell ref="H18:P18"/>
    <mergeCell ref="A19:G19"/>
    <mergeCell ref="H19:P19"/>
    <mergeCell ref="A39:G39"/>
    <mergeCell ref="H39:P39"/>
    <mergeCell ref="A20:G20"/>
    <mergeCell ref="H20:P20"/>
    <mergeCell ref="A21:G21"/>
    <mergeCell ref="H21:P21"/>
    <mergeCell ref="A22:G22"/>
    <mergeCell ref="H22:P22"/>
    <mergeCell ref="A23:G23"/>
    <mergeCell ref="H23:P23"/>
    <mergeCell ref="A24:G24"/>
    <mergeCell ref="H24:P24"/>
    <mergeCell ref="A25:G25"/>
    <mergeCell ref="H25:P25"/>
    <mergeCell ref="A26:G26"/>
    <mergeCell ref="H26:P26"/>
    <mergeCell ref="A47:G47"/>
    <mergeCell ref="H47:P47"/>
    <mergeCell ref="A48:P48"/>
    <mergeCell ref="A43:G43"/>
    <mergeCell ref="H43:P43"/>
    <mergeCell ref="A44:G44"/>
    <mergeCell ref="H44:P44"/>
    <mergeCell ref="A45:G45"/>
    <mergeCell ref="H45:P45"/>
    <mergeCell ref="E49:G49"/>
    <mergeCell ref="H49:J49"/>
    <mergeCell ref="K49:L49"/>
    <mergeCell ref="M49:P49"/>
    <mergeCell ref="A50:D50"/>
    <mergeCell ref="E50:G50"/>
    <mergeCell ref="H50:J50"/>
    <mergeCell ref="K50:L50"/>
    <mergeCell ref="M50:P50"/>
    <mergeCell ref="A51:D51"/>
    <mergeCell ref="E51:G51"/>
    <mergeCell ref="H51:J51"/>
    <mergeCell ref="K51:L51"/>
    <mergeCell ref="M51:P51"/>
    <mergeCell ref="A27:G27"/>
    <mergeCell ref="H27:P27"/>
    <mergeCell ref="A29:P29"/>
    <mergeCell ref="A36:P36"/>
    <mergeCell ref="A46:G46"/>
    <mergeCell ref="H46:P46"/>
    <mergeCell ref="A40:G40"/>
    <mergeCell ref="H40:P40"/>
    <mergeCell ref="A41:G41"/>
    <mergeCell ref="H41:P41"/>
    <mergeCell ref="A42:G42"/>
    <mergeCell ref="H42:P42"/>
    <mergeCell ref="A37:G37"/>
    <mergeCell ref="H37:P37"/>
    <mergeCell ref="A38:G38"/>
    <mergeCell ref="H38:P38"/>
    <mergeCell ref="A52:D52"/>
    <mergeCell ref="E52:G52"/>
    <mergeCell ref="H52:J52"/>
    <mergeCell ref="K52:L52"/>
    <mergeCell ref="M52:P52"/>
    <mergeCell ref="A53:D53"/>
    <mergeCell ref="E53:G53"/>
    <mergeCell ref="H53:J53"/>
    <mergeCell ref="K53:L53"/>
    <mergeCell ref="M53:P53"/>
  </mergeCells>
  <pageMargins left="0.7" right="0.7" top="0.75" bottom="0.75" header="0.3" footer="0.3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8</vt:i4>
      </vt:variant>
    </vt:vector>
  </HeadingPairs>
  <TitlesOfParts>
    <vt:vector size="16" baseType="lpstr">
      <vt:lpstr>LOT 01 TRAVAUX PRELIMINAIRE</vt:lpstr>
      <vt:lpstr>LOT 02 CONSTRUCTION ET AMEN</vt:lpstr>
      <vt:lpstr>LOT 03 PLOMBERIE</vt:lpstr>
      <vt:lpstr>LOT 04 CHAUFFAGE-VENTILATIO</vt:lpstr>
      <vt:lpstr>LOT 05 ÉLECTRICITÉ</vt:lpstr>
      <vt:lpstr>LOT 06 MENUISERIES ET SERRU</vt:lpstr>
      <vt:lpstr>LOT 07 EQUIPEMENTS</vt:lpstr>
      <vt:lpstr>ONGLET F - Fiche Fournisseur</vt:lpstr>
      <vt:lpstr>'LOT 01 TRAVAUX PRELIMINAIRE'!Impression_des_titres</vt:lpstr>
      <vt:lpstr>'LOT 02 CONSTRUCTION ET AMEN'!Impression_des_titres</vt:lpstr>
      <vt:lpstr>'LOT 03 PLOMBERIE'!Impression_des_titres</vt:lpstr>
      <vt:lpstr>'LOT 04 CHAUFFAGE-VENTILATIO'!Impression_des_titres</vt:lpstr>
      <vt:lpstr>'LOT 05 ÉLECTRICITÉ'!Impression_des_titres</vt:lpstr>
      <vt:lpstr>'LOT 06 MENUISERIES ET SERRU'!Impression_des_titres</vt:lpstr>
      <vt:lpstr>'LOT 07 EQUIPEMENTS'!Impression_des_titres</vt:lpstr>
      <vt:lpstr>'ONGLET F - Fiche Fournisseur'!Zone_d_impression</vt:lpstr>
    </vt:vector>
  </TitlesOfParts>
  <Company>CHCN - Compiègne-Noyon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BLOT Lucile</dc:creator>
  <cp:lastModifiedBy>CHARPENTIER Aurelie</cp:lastModifiedBy>
  <cp:lastPrinted>2021-01-28T09:37:30Z</cp:lastPrinted>
  <dcterms:created xsi:type="dcterms:W3CDTF">2020-09-17T09:58:25Z</dcterms:created>
  <dcterms:modified xsi:type="dcterms:W3CDTF">2025-09-15T13:49:24Z</dcterms:modified>
</cp:coreProperties>
</file>